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codeName="ThisWorkbook"/>
  <bookViews>
    <workbookView xWindow="28680" yWindow="65416" windowWidth="29040" windowHeight="15840" tabRatio="911" activeTab="0"/>
  </bookViews>
  <sheets>
    <sheet name="Statewide Summary" sheetId="210" r:id="rId1"/>
    <sheet name="1" sheetId="177" r:id="rId2"/>
    <sheet name="2" sheetId="178" r:id="rId3"/>
    <sheet name="3" sheetId="179" r:id="rId4"/>
    <sheet name="4" sheetId="180" r:id="rId5"/>
    <sheet name="5" sheetId="181" r:id="rId6"/>
    <sheet name="6" sheetId="182" r:id="rId7"/>
    <sheet name="7" sheetId="183" r:id="rId8"/>
    <sheet name="8" sheetId="184" r:id="rId9"/>
    <sheet name="9" sheetId="185" r:id="rId10"/>
    <sheet name="10" sheetId="186" r:id="rId11"/>
    <sheet name="11" sheetId="187" r:id="rId12"/>
    <sheet name="12" sheetId="188" r:id="rId13"/>
    <sheet name="13" sheetId="189" r:id="rId14"/>
    <sheet name="14" sheetId="190" r:id="rId15"/>
    <sheet name="15" sheetId="191" r:id="rId16"/>
    <sheet name="16" sheetId="192" r:id="rId17"/>
    <sheet name="17" sheetId="193" r:id="rId18"/>
    <sheet name="18" sheetId="194" r:id="rId19"/>
    <sheet name="19" sheetId="195" r:id="rId20"/>
    <sheet name="20" sheetId="196" r:id="rId21"/>
    <sheet name="21" sheetId="197" r:id="rId22"/>
    <sheet name="22" sheetId="198" r:id="rId23"/>
    <sheet name="23" sheetId="199" r:id="rId24"/>
    <sheet name="24" sheetId="200" r:id="rId25"/>
    <sheet name="25" sheetId="201" r:id="rId26"/>
    <sheet name="26" sheetId="202" r:id="rId27"/>
    <sheet name="27" sheetId="203" r:id="rId28"/>
    <sheet name="28" sheetId="204" r:id="rId29"/>
    <sheet name="29" sheetId="205" r:id="rId30"/>
    <sheet name="30" sheetId="206" r:id="rId31"/>
    <sheet name="31" sheetId="207" r:id="rId32"/>
    <sheet name="32" sheetId="208" r:id="rId33"/>
    <sheet name="33" sheetId="209" r:id="rId34"/>
  </sheets>
  <externalReferences>
    <externalReference r:id="rId37"/>
    <externalReference r:id="rId38"/>
  </externalReferences>
  <definedNames>
    <definedName name="__123Graph_A" localSheetId="1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18" hidden="1">#REF!</definedName>
    <definedName name="__123Graph_A" localSheetId="19" hidden="1">#REF!</definedName>
    <definedName name="__123Graph_A" localSheetId="2" hidden="1">#REF!</definedName>
    <definedName name="__123Graph_A" localSheetId="20" hidden="1">#REF!</definedName>
    <definedName name="__123Graph_A" localSheetId="21" hidden="1">#REF!</definedName>
    <definedName name="__123Graph_A" localSheetId="22" hidden="1">#REF!</definedName>
    <definedName name="__123Graph_A" localSheetId="23" hidden="1">#REF!</definedName>
    <definedName name="__123Graph_A" localSheetId="24" hidden="1">#REF!</definedName>
    <definedName name="__123Graph_A" localSheetId="25" hidden="1">#REF!</definedName>
    <definedName name="__123Graph_A" localSheetId="26" hidden="1">#REF!</definedName>
    <definedName name="__123Graph_A" localSheetId="27" hidden="1">#REF!</definedName>
    <definedName name="__123Graph_A" localSheetId="28" hidden="1">#REF!</definedName>
    <definedName name="__123Graph_A" localSheetId="29" hidden="1">#REF!</definedName>
    <definedName name="__123Graph_A" localSheetId="3" hidden="1">#REF!</definedName>
    <definedName name="__123Graph_A" localSheetId="30" hidden="1">#REF!</definedName>
    <definedName name="__123Graph_A" localSheetId="31" hidden="1">#REF!</definedName>
    <definedName name="__123Graph_A" localSheetId="32" hidden="1">#REF!</definedName>
    <definedName name="__123Graph_A" localSheetId="3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3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" hidden="1">#REF!</definedName>
    <definedName name="__123Graph_B" localSheetId="20" hidden="1">#REF!</definedName>
    <definedName name="__123Graph_B" localSheetId="21" hidden="1">#REF!</definedName>
    <definedName name="__123Graph_B" localSheetId="22" hidden="1">#REF!</definedName>
    <definedName name="__123Graph_B" localSheetId="23" hidden="1">#REF!</definedName>
    <definedName name="__123Graph_B" localSheetId="24" hidden="1">#REF!</definedName>
    <definedName name="__123Graph_B" localSheetId="25" hidden="1">#REF!</definedName>
    <definedName name="__123Graph_B" localSheetId="26" hidden="1">#REF!</definedName>
    <definedName name="__123Graph_B" localSheetId="27" hidden="1">#REF!</definedName>
    <definedName name="__123Graph_B" localSheetId="28" hidden="1">#REF!</definedName>
    <definedName name="__123Graph_B" localSheetId="29" hidden="1">#REF!</definedName>
    <definedName name="__123Graph_B" localSheetId="3" hidden="1">#REF!</definedName>
    <definedName name="__123Graph_B" localSheetId="30" hidden="1">#REF!</definedName>
    <definedName name="__123Graph_B" localSheetId="31" hidden="1">#REF!</definedName>
    <definedName name="__123Graph_B" localSheetId="32" hidden="1">#REF!</definedName>
    <definedName name="__123Graph_B" localSheetId="33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0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'1'!$A$1:$F$19</definedName>
    <definedName name="_xlnm.Print_Area" localSheetId="10">'10'!$A$1:$F$19</definedName>
    <definedName name="_xlnm.Print_Area" localSheetId="11">'11'!$A$1:$F$19</definedName>
    <definedName name="_xlnm.Print_Area" localSheetId="12">'12'!$A$1:$F$19</definedName>
    <definedName name="_xlnm.Print_Area" localSheetId="13">'13'!$A$1:$F$19</definedName>
    <definedName name="_xlnm.Print_Area" localSheetId="14">'14'!$A$1:$F$19</definedName>
    <definedName name="_xlnm.Print_Area" localSheetId="15">'15'!$A$1:$F$19</definedName>
    <definedName name="_xlnm.Print_Area" localSheetId="16">'16'!$A$1:$F$19</definedName>
    <definedName name="_xlnm.Print_Area" localSheetId="17">'17'!$A$1:$F$19</definedName>
    <definedName name="_xlnm.Print_Area" localSheetId="18">'18'!$A$1:$F$19</definedName>
    <definedName name="_xlnm.Print_Area" localSheetId="19">'19'!$A$1:$F$19</definedName>
    <definedName name="_xlnm.Print_Area" localSheetId="2">'2'!$A$1:$F$19</definedName>
    <definedName name="_xlnm.Print_Area" localSheetId="20">'20'!$A$1:$F$19</definedName>
    <definedName name="_xlnm.Print_Area" localSheetId="21">'21'!$A$1:$F$19</definedName>
    <definedName name="_xlnm.Print_Area" localSheetId="22">'22'!$A$1:$F$19</definedName>
    <definedName name="_xlnm.Print_Area" localSheetId="23">'23'!$A$1:$F$19</definedName>
    <definedName name="_xlnm.Print_Area" localSheetId="24">'24'!$A$1:$F$19</definedName>
    <definedName name="_xlnm.Print_Area" localSheetId="25">'25'!$A$1:$F$19</definedName>
    <definedName name="_xlnm.Print_Area" localSheetId="26">'26'!$A$1:$F$19</definedName>
    <definedName name="_xlnm.Print_Area" localSheetId="27">'27'!$A$1:$F$19</definedName>
    <definedName name="_xlnm.Print_Area" localSheetId="28">'28'!$A$1:$F$19</definedName>
    <definedName name="_xlnm.Print_Area" localSheetId="29">'29'!$A$1:$F$19</definedName>
    <definedName name="_xlnm.Print_Area" localSheetId="3">'3'!$A$1:$F$19</definedName>
    <definedName name="_xlnm.Print_Area" localSheetId="30">'30'!$A$1:$F$19</definedName>
    <definedName name="_xlnm.Print_Area" localSheetId="31">'31'!$A$1:$F$19</definedName>
    <definedName name="_xlnm.Print_Area" localSheetId="32">'32'!$A$1:$F$19</definedName>
    <definedName name="_xlnm.Print_Area" localSheetId="33">'33'!$A$1:$F$19</definedName>
    <definedName name="_xlnm.Print_Area" localSheetId="4">'4'!$A$1:$F$19</definedName>
    <definedName name="_xlnm.Print_Area" localSheetId="5">'5'!$A$1:$F$19</definedName>
    <definedName name="_xlnm.Print_Area" localSheetId="6">'6'!$A$1:$F$19</definedName>
    <definedName name="_xlnm.Print_Area" localSheetId="7">'7'!$A$1:$F$19</definedName>
    <definedName name="_xlnm.Print_Area" localSheetId="8">'8'!$A$1:$F$19</definedName>
    <definedName name="_xlnm.Print_Area" localSheetId="9">'9'!$A$1:$F$19</definedName>
    <definedName name="_xlnm.Print_Area" localSheetId="0">'Statewide Summary'!$A$1:$F$19</definedName>
    <definedName name="PUBNOTE2">[1]H:#REF!</definedName>
    <definedName name="_xlnm.Print_Titles" localSheetId="0">'Statewide Summary'!$1:$13</definedName>
    <definedName name="_xlnm.Print_Titles" localSheetId="1">'1'!$1:$13</definedName>
    <definedName name="_xlnm.Print_Titles" localSheetId="2">'2'!$1:$13</definedName>
    <definedName name="_xlnm.Print_Titles" localSheetId="3">'3'!$1:$13</definedName>
    <definedName name="_xlnm.Print_Titles" localSheetId="4">'4'!$1:$13</definedName>
    <definedName name="_xlnm.Print_Titles" localSheetId="5">'5'!$1:$13</definedName>
    <definedName name="_xlnm.Print_Titles" localSheetId="6">'6'!$1:$13</definedName>
    <definedName name="_xlnm.Print_Titles" localSheetId="7">'7'!$1:$13</definedName>
    <definedName name="_xlnm.Print_Titles" localSheetId="8">'8'!$1:$13</definedName>
    <definedName name="_xlnm.Print_Titles" localSheetId="9">'9'!$1:$13</definedName>
    <definedName name="_xlnm.Print_Titles" localSheetId="10">'10'!$1:$13</definedName>
    <definedName name="_xlnm.Print_Titles" localSheetId="11">'11'!$1:$13</definedName>
    <definedName name="_xlnm.Print_Titles" localSheetId="12">'12'!$1:$13</definedName>
    <definedName name="_xlnm.Print_Titles" localSheetId="13">'13'!$1:$13</definedName>
    <definedName name="_xlnm.Print_Titles" localSheetId="14">'14'!$1:$13</definedName>
    <definedName name="_xlnm.Print_Titles" localSheetId="15">'15'!$1:$13</definedName>
    <definedName name="_xlnm.Print_Titles" localSheetId="16">'16'!$1:$13</definedName>
    <definedName name="_xlnm.Print_Titles" localSheetId="17">'17'!$1:$13</definedName>
    <definedName name="_xlnm.Print_Titles" localSheetId="18">'18'!$1:$13</definedName>
    <definedName name="_xlnm.Print_Titles" localSheetId="19">'19'!$1:$13</definedName>
    <definedName name="_xlnm.Print_Titles" localSheetId="20">'20'!$1:$13</definedName>
    <definedName name="_xlnm.Print_Titles" localSheetId="21">'21'!$1:$13</definedName>
    <definedName name="_xlnm.Print_Titles" localSheetId="22">'22'!$1:$13</definedName>
    <definedName name="_xlnm.Print_Titles" localSheetId="23">'23'!$1:$13</definedName>
    <definedName name="_xlnm.Print_Titles" localSheetId="24">'24'!$1:$13</definedName>
    <definedName name="_xlnm.Print_Titles" localSheetId="25">'25'!$1:$13</definedName>
    <definedName name="_xlnm.Print_Titles" localSheetId="26">'26'!$1:$13</definedName>
    <definedName name="_xlnm.Print_Titles" localSheetId="27">'27'!$1:$13</definedName>
    <definedName name="_xlnm.Print_Titles" localSheetId="28">'28'!$1:$13</definedName>
    <definedName name="_xlnm.Print_Titles" localSheetId="29">'29'!$1:$13</definedName>
    <definedName name="_xlnm.Print_Titles" localSheetId="30">'30'!$1:$13</definedName>
    <definedName name="_xlnm.Print_Titles" localSheetId="31">'31'!$1:$13</definedName>
    <definedName name="_xlnm.Print_Titles" localSheetId="32">'32'!$1:$13</definedName>
    <definedName name="_xlnm.Print_Titles" localSheetId="33">'33'!$1:$13</definedName>
  </definedNames>
  <calcPr calcId="191028"/>
  <extLst/>
</workbook>
</file>

<file path=xl/sharedStrings.xml><?xml version="1.0" encoding="utf-8"?>
<sst xmlns="http://schemas.openxmlformats.org/spreadsheetml/2006/main" count="850" uniqueCount="90">
  <si>
    <t>State of California</t>
  </si>
  <si>
    <t>Award #:</t>
  </si>
  <si>
    <t>California Department of Aging</t>
  </si>
  <si>
    <t>Date:</t>
  </si>
  <si>
    <t>Page 1 of 1</t>
  </si>
  <si>
    <t>Statewide Summary</t>
  </si>
  <si>
    <t>Program</t>
  </si>
  <si>
    <t>Fund Type</t>
  </si>
  <si>
    <t>Project Number</t>
  </si>
  <si>
    <t>Baseline</t>
  </si>
  <si>
    <t>TOTAL</t>
  </si>
  <si>
    <t xml:space="preserve">Area 1 Agency on Aging </t>
  </si>
  <si>
    <t>Budget Display</t>
  </si>
  <si>
    <t>Adjustment</t>
  </si>
  <si>
    <t>Notes</t>
  </si>
  <si>
    <t xml:space="preserve">Area 2 Agency on Aging </t>
  </si>
  <si>
    <t xml:space="preserve">Area 3 Agency on Aging </t>
  </si>
  <si>
    <t xml:space="preserve">Area 4 Agency on Aging </t>
  </si>
  <si>
    <t xml:space="preserve">Area 5 Agency on Aging </t>
  </si>
  <si>
    <t xml:space="preserve">Area 6 Agency on Aging </t>
  </si>
  <si>
    <t xml:space="preserve">Area 7 Agency on Aging </t>
  </si>
  <si>
    <t xml:space="preserve">Area 8 Agency on Aging </t>
  </si>
  <si>
    <t xml:space="preserve">Area 9 Agency on Aging </t>
  </si>
  <si>
    <t xml:space="preserve">Area 10 Agency on Aging </t>
  </si>
  <si>
    <t xml:space="preserve">Area 11 Agency on Aging </t>
  </si>
  <si>
    <t xml:space="preserve">Area 12 Agency on Aging </t>
  </si>
  <si>
    <t xml:space="preserve">Area 13 Agency on Aging </t>
  </si>
  <si>
    <t xml:space="preserve">Area 14 Agency on Aging </t>
  </si>
  <si>
    <t xml:space="preserve">Area 15 Agency on Aging </t>
  </si>
  <si>
    <t xml:space="preserve">Area 16 Agency on Aging </t>
  </si>
  <si>
    <t xml:space="preserve">Area 17 Agency on Aging </t>
  </si>
  <si>
    <t xml:space="preserve">Area 18 Agency on Aging </t>
  </si>
  <si>
    <t xml:space="preserve">Area 19 Agency on Aging </t>
  </si>
  <si>
    <t xml:space="preserve">Area 20 Agency on Aging </t>
  </si>
  <si>
    <t xml:space="preserve">Area 21 Agency on Aging </t>
  </si>
  <si>
    <t xml:space="preserve">Area 22 Agency on Aging </t>
  </si>
  <si>
    <t xml:space="preserve">Area 23 Agency on Aging </t>
  </si>
  <si>
    <t xml:space="preserve">Area 24 Agency on Aging </t>
  </si>
  <si>
    <t xml:space="preserve">Area 25 Agency on Aging </t>
  </si>
  <si>
    <t xml:space="preserve">Area 26 Agency on Aging </t>
  </si>
  <si>
    <t xml:space="preserve">Area 27 Agency on Aging </t>
  </si>
  <si>
    <t xml:space="preserve">Area 28 Agency on Aging </t>
  </si>
  <si>
    <t xml:space="preserve">Area 29 Agency on Aging </t>
  </si>
  <si>
    <t xml:space="preserve">Area 30 Agency on Aging </t>
  </si>
  <si>
    <t xml:space="preserve">Area 31 Agency on Aging </t>
  </si>
  <si>
    <t xml:space="preserve">Area 32 Agency on Aging </t>
  </si>
  <si>
    <t xml:space="preserve">Area 33 Agency on Aging </t>
  </si>
  <si>
    <t>Exhibit B, Attachment 1 - Budget Display</t>
  </si>
  <si>
    <t>February 1, 2023 through December 31, 2023</t>
  </si>
  <si>
    <t>DC-2223-XX</t>
  </si>
  <si>
    <t>Expenditures must be reported in closeout by February 29, 2024.</t>
  </si>
  <si>
    <t xml:space="preserve">Older Adults Recovery and Resilience Fund - Home and Community Based Services </t>
  </si>
  <si>
    <t xml:space="preserve">Digital Connections - Administration </t>
  </si>
  <si>
    <t xml:space="preserve">Digital Connections - Program </t>
  </si>
  <si>
    <t xml:space="preserve">ODCA </t>
  </si>
  <si>
    <t xml:space="preserve">ODCL </t>
  </si>
  <si>
    <t>DC-2223-01</t>
  </si>
  <si>
    <t>DC-2223-02</t>
  </si>
  <si>
    <t>DC-2223-03</t>
  </si>
  <si>
    <t>DC-2223-04</t>
  </si>
  <si>
    <t>DC-2223-05</t>
  </si>
  <si>
    <t>DC-2223-06</t>
  </si>
  <si>
    <t>DC-2223-07</t>
  </si>
  <si>
    <t>DC-2223-08</t>
  </si>
  <si>
    <t>DC-2223-09</t>
  </si>
  <si>
    <t>DC-2223-10</t>
  </si>
  <si>
    <t>DC-2223-11</t>
  </si>
  <si>
    <t>DC-2223-12</t>
  </si>
  <si>
    <t>DC-2223-13</t>
  </si>
  <si>
    <t>DC-2223-14</t>
  </si>
  <si>
    <t>DC-2223-15</t>
  </si>
  <si>
    <t>DC-2223-16</t>
  </si>
  <si>
    <t>DC-2223-17</t>
  </si>
  <si>
    <t>DC-2223-18</t>
  </si>
  <si>
    <t>DC-2223-19</t>
  </si>
  <si>
    <t>DC-2223-20</t>
  </si>
  <si>
    <t>DC-2223-21</t>
  </si>
  <si>
    <t>DC-2223-22</t>
  </si>
  <si>
    <t>DC-2223-23</t>
  </si>
  <si>
    <t>DC-2223-24</t>
  </si>
  <si>
    <t>DC-2223-25</t>
  </si>
  <si>
    <t>DC-2223-26</t>
  </si>
  <si>
    <t>DC-2223-27</t>
  </si>
  <si>
    <t>DC-2223-28</t>
  </si>
  <si>
    <t>DC-2223-29</t>
  </si>
  <si>
    <t>DC-2223-30</t>
  </si>
  <si>
    <t>DC-2223-31</t>
  </si>
  <si>
    <t>DC-2223-32</t>
  </si>
  <si>
    <t>DC-2223-33</t>
  </si>
  <si>
    <t>DIGITAL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</si>
</sst>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66" formatCode="&quot;$&quot;#,##0"/>
  </numFmts>
  <fonts count="64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sz val="12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450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23" xfId="0" applyFont="1" applyBorder="1"/>
    <xf numFmtId="0" fontId="0" fillId="0" borderId="24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7" xfId="0" applyFont="1" applyBorder="1" applyAlignment="1">
      <alignment horizontal="right"/>
    </xf>
    <xf numFmtId="0" fontId="0" fillId="0" borderId="25" xfId="0" applyFont="1" applyBorder="1"/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0" fillId="0" borderId="0" xfId="0" applyFont="1" applyAlignment="1">
      <alignment horizontal="justify" vertical="center"/>
    </xf>
    <xf numFmtId="0" fontId="0" fillId="0" borderId="28" xfId="0" applyFont="1" applyBorder="1"/>
    <xf numFmtId="0" fontId="60" fillId="0" borderId="25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3" fontId="0" fillId="0" borderId="0" xfId="-20478" applyNumberFormat="1" applyFont="1" applyBorder="1"/>
    <xf numFmtId="164" fontId="59" fillId="0" borderId="0" xfId="-20478" applyNumberFormat="1" applyFont="1" applyBorder="1"/>
    <xf numFmtId="3" fontId="0" fillId="0" borderId="28" xfId="-20478" applyNumberFormat="1" applyFont="1" applyBorder="1"/>
    <xf numFmtId="0" fontId="0" fillId="0" borderId="29" xfId="0" applyFont="1" applyBorder="1"/>
    <xf numFmtId="0" fontId="0" fillId="0" borderId="30" xfId="0" applyFont="1" applyBorder="1"/>
    <xf numFmtId="10" fontId="0" fillId="0" borderId="0" xfId="-20461" applyNumberFormat="1" applyFont="1"/>
    <xf numFmtId="0" fontId="0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61" fillId="0" borderId="0" xfId="0" applyFont="1" applyAlignment="1">
      <alignment horizontal="center"/>
    </xf>
    <xf numFmtId="0" fontId="59" fillId="0" borderId="0" xfId="0" applyFont="1"/>
    <xf numFmtId="0" fontId="59" fillId="0" borderId="0" xfId="0" applyFont="1" applyAlignment="1">
      <alignment horizontal="center"/>
    </xf>
    <xf numFmtId="3" fontId="0" fillId="0" borderId="0" xfId="0" applyNumberFormat="1" applyFont="1"/>
    <xf numFmtId="0" fontId="63" fillId="0" borderId="25" xfId="0" applyFont="1" applyBorder="1"/>
    <xf numFmtId="166" fontId="0" fillId="0" borderId="8" xfId="-20478" applyNumberFormat="1" applyFont="1" applyFill="1" applyBorder="1"/>
    <xf numFmtId="166" fontId="0" fillId="0" borderId="8" xfId="-20478" applyNumberFormat="1" applyFont="1" applyBorder="1"/>
    <xf numFmtId="166" fontId="0" fillId="0" borderId="31" xfId="-20478" applyNumberFormat="1" applyFont="1" applyBorder="1"/>
    <xf numFmtId="0" fontId="0" fillId="0" borderId="25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166" fontId="0" fillId="0" borderId="12" xfId="-20478" applyNumberFormat="1" applyFont="1" applyFill="1" applyBorder="1"/>
    <xf numFmtId="166" fontId="0" fillId="0" borderId="12" xfId="-20478" applyNumberFormat="1" applyFont="1" applyBorder="1"/>
    <xf numFmtId="166" fontId="0" fillId="0" borderId="35" xfId="-20478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6" fontId="0" fillId="0" borderId="0" xfId="-20478" applyNumberFormat="1" applyFont="1" applyFill="1" applyBorder="1"/>
    <xf numFmtId="166" fontId="0" fillId="0" borderId="0" xfId="-20478" applyNumberFormat="1" applyFont="1" applyBorder="1"/>
    <xf numFmtId="166" fontId="0" fillId="0" borderId="28" xfId="-20478" applyNumberFormat="1" applyFont="1" applyBorder="1"/>
    <xf numFmtId="44" fontId="0" fillId="0" borderId="0" xfId="16" applyFont="1"/>
    <xf numFmtId="166" fontId="0" fillId="0" borderId="12" xfId="16" applyNumberFormat="1" applyFont="1" applyFill="1" applyBorder="1"/>
    <xf numFmtId="166" fontId="0" fillId="0" borderId="35" xfId="16" applyNumberFormat="1" applyFont="1" applyBorder="1"/>
    <xf numFmtId="166" fontId="0" fillId="0" borderId="8" xfId="16" applyNumberFormat="1" applyFont="1" applyFill="1" applyBorder="1"/>
    <xf numFmtId="166" fontId="0" fillId="0" borderId="31" xfId="16" applyNumberFormat="1" applyFont="1" applyBorder="1"/>
    <xf numFmtId="0" fontId="4" fillId="0" borderId="36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0" fillId="0" borderId="37" xfId="0" applyFont="1" applyBorder="1"/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450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Percent 10" xfId="45075"/>
  </cellStyles>
  <dxfs count="313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>
          <color indexed="8"/>
        </top>
        <bottom style="thin"/>
      </border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 style="medium"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medium"/>
        <bottom style="medium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6" formatCode="&quot;$&quot;#,##0"/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thin"/>
        <bottom style="thin"/>
        <vertical/>
        <horizontal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theme="10"/>
        <condense val="0"/>
        <extend val="0"/>
      </font>
      <numFmt numFmtId="166" formatCode="&quot;$&quot;#,##0"/>
      <border>
        <left/>
        <right/>
        <top style="medium">
          <color indexed="8"/>
        </top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medium">
          <color indexed="8"/>
        </top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bottom" textRotation="0" wrapText="1" shrinkToFit="1" readingOrder="0"/>
      <border>
        <left style="medium"/>
        <right/>
        <top style="medium">
          <color indexed="8"/>
        </top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36" name="TableSum" displayName="TableSum" ref="A13:F15" totalsRowShown="0" headerRowDxfId="312" dataDxfId="310" tableBorderDxfId="309" headerRowBorderDxfId="311">
  <autoFilter ref="A13:F15"/>
  <tableColumns count="6">
    <tableColumn id="1" name="Program" dataDxfId="308"/>
    <tableColumn id="2" name="Fund Type" dataDxfId="307"/>
    <tableColumn id="3" name="Project Number" dataDxfId="2"/>
    <tableColumn id="4" name="Baseline" dataDxfId="0">
      <calculatedColumnFormula>SUM('1:33'!D14)</calculatedColumnFormula>
    </tableColumn>
    <tableColumn id="6" name="Adjustment" dataDxfId="1">
      <calculatedColumnFormula>SUM('1:33'!E14)</calculatedColumnFormula>
    </tableColumn>
    <tableColumn id="5" name="TOTAL" dataDxfId="306">
      <calculatedColumnFormula>TableSum[[#This Row],[Baseline]]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8" name="Table789" displayName="Table789" ref="A13:F15" totalsRowShown="0" headerRowDxfId="227" tableBorderDxfId="225" headerRowBorderDxfId="226">
  <tableColumns count="6">
    <tableColumn id="1" name="Program" dataDxfId="224"/>
    <tableColumn id="2" name="Fund Type" dataDxfId="223"/>
    <tableColumn id="3" name="Project Number" dataDxfId="222"/>
    <tableColumn id="4" name="Baseline" dataDxfId="221"/>
    <tableColumn id="6" name="Adjustment" dataDxfId="220"/>
    <tableColumn id="5" name="TOTAL" dataDxfId="219">
      <calculatedColumnFormula>Table789[[#This Row],[Baseline]]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0" name="Table78911" displayName="Table78911" ref="A13:F15" totalsRowShown="0" headerRowDxfId="218" tableBorderDxfId="216" headerRowBorderDxfId="217">
  <tableColumns count="6">
    <tableColumn id="1" name="Program" dataDxfId="215"/>
    <tableColumn id="2" name="Fund Type" dataDxfId="214"/>
    <tableColumn id="3" name="Project Number" dataDxfId="213"/>
    <tableColumn id="4" name="Baseline" dataDxfId="212"/>
    <tableColumn id="6" name="Adjustment" dataDxfId="211"/>
    <tableColumn id="5" name="TOTAL" dataDxfId="210">
      <calculatedColumnFormula>Table78911[[#This Row],[Baseline]]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1" name="Table78912" displayName="Table78912" ref="A13:F15" totalsRowShown="0" headerRowDxfId="209" tableBorderDxfId="207" headerRowBorderDxfId="208">
  <tableColumns count="6">
    <tableColumn id="1" name="Program" dataDxfId="206"/>
    <tableColumn id="2" name="Fund Type" dataDxfId="205"/>
    <tableColumn id="3" name="Project Number" dataDxfId="204"/>
    <tableColumn id="4" name="Baseline" dataDxfId="203"/>
    <tableColumn id="6" name="Adjustment" dataDxfId="202"/>
    <tableColumn id="5" name="TOTAL" dataDxfId="201">
      <calculatedColumnFormula>Table78912[[#This Row],[Baseline]]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2" name="Table78913" displayName="Table78913" ref="A13:F15" totalsRowShown="0" headerRowDxfId="200" tableBorderDxfId="198" headerRowBorderDxfId="199">
  <tableColumns count="6">
    <tableColumn id="1" name="Program" dataDxfId="197"/>
    <tableColumn id="2" name="Fund Type" dataDxfId="196"/>
    <tableColumn id="3" name="Project Number" dataDxfId="195"/>
    <tableColumn id="4" name="Baseline" dataDxfId="194"/>
    <tableColumn id="6" name="Adjustment" dataDxfId="193"/>
    <tableColumn id="5" name="TOTAL" dataDxfId="19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3" name="Table7891314" displayName="Table7891314" ref="A13:F15" totalsRowShown="0" headerRowDxfId="191" tableBorderDxfId="189" headerRowBorderDxfId="190">
  <tableColumns count="6">
    <tableColumn id="1" name="Program" dataDxfId="188"/>
    <tableColumn id="2" name="Fund Type" dataDxfId="187"/>
    <tableColumn id="3" name="Project Number" dataDxfId="186"/>
    <tableColumn id="4" name="Baseline" dataDxfId="185"/>
    <tableColumn id="6" name="Adjustment" dataDxfId="184"/>
    <tableColumn id="5" name="TOTAL" dataDxfId="183">
      <calculatedColumnFormula>Table7891314[[#This Row],[Baseline]]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4" name="Table7891315" displayName="Table7891315" ref="A13:F15" totalsRowShown="0" headerRowDxfId="182" tableBorderDxfId="180" headerRowBorderDxfId="181">
  <tableColumns count="6">
    <tableColumn id="1" name="Program" dataDxfId="179"/>
    <tableColumn id="2" name="Fund Type" dataDxfId="178"/>
    <tableColumn id="3" name="Project Number" dataDxfId="177"/>
    <tableColumn id="4" name="Baseline" dataDxfId="176"/>
    <tableColumn id="6" name="Adjustment" dataDxfId="175"/>
    <tableColumn id="5" name="TOTAL" dataDxfId="174">
      <calculatedColumnFormula>Table7891315[[#This Row],[Baseline]]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5" name="Table7891316" displayName="Table7891316" ref="A13:F15" totalsRowShown="0" headerRowDxfId="173" tableBorderDxfId="171" headerRowBorderDxfId="172">
  <tableColumns count="6">
    <tableColumn id="1" name="Program" dataDxfId="170"/>
    <tableColumn id="2" name="Fund Type" dataDxfId="169"/>
    <tableColumn id="3" name="Project Number" dataDxfId="168"/>
    <tableColumn id="4" name="Baseline" dataDxfId="167"/>
    <tableColumn id="6" name="Adjustment" dataDxfId="166"/>
    <tableColumn id="5" name="TOTAL" dataDxfId="165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6" name="Table7891317" displayName="Table7891317" ref="A13:F15" totalsRowShown="0" headerRowDxfId="164" tableBorderDxfId="162" headerRowBorderDxfId="163">
  <tableColumns count="6">
    <tableColumn id="1" name="Program" dataDxfId="161"/>
    <tableColumn id="2" name="Fund Type" dataDxfId="160"/>
    <tableColumn id="3" name="Project Number" dataDxfId="159"/>
    <tableColumn id="4" name="Baseline" dataDxfId="158"/>
    <tableColumn id="6" name="Adjustment" dataDxfId="157"/>
    <tableColumn id="5" name="TOTAL" dataDxfId="156">
      <calculatedColumnFormula>Table7891317[[#This Row],[Baseline]]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7" name="Table7891318" displayName="Table7891318" ref="A13:F15" totalsRowShown="0" headerRowDxfId="155" tableBorderDxfId="153" headerRowBorderDxfId="154">
  <tableColumns count="6">
    <tableColumn id="1" name="Program" dataDxfId="152"/>
    <tableColumn id="2" name="Fund Type" dataDxfId="151"/>
    <tableColumn id="3" name="Project Number" dataDxfId="150"/>
    <tableColumn id="4" name="Baseline" dataDxfId="149"/>
    <tableColumn id="6" name="Adjustment" dataDxfId="148"/>
    <tableColumn id="5" name="TOTAL" dataDxfId="147">
      <calculatedColumnFormula>Table7891318[[#This Row],[Baseline]]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8" name="Table7891319" displayName="Table7891319" ref="A13:F15" totalsRowShown="0" headerRowDxfId="146" tableBorderDxfId="144" headerRowBorderDxfId="145">
  <tableColumns count="6">
    <tableColumn id="1" name="Program" dataDxfId="143"/>
    <tableColumn id="2" name="Fund Type" dataDxfId="142"/>
    <tableColumn id="3" name="Project Number" dataDxfId="141"/>
    <tableColumn id="4" name="Baseline" dataDxfId="140"/>
    <tableColumn id="6" name="Adjustment" dataDxfId="139"/>
    <tableColumn id="5" name="TOTAL" dataDxfId="138">
      <calculatedColumnFormula>Table7891319[[#This Row],[Baseline]]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Sum2" displayName="TableSum2" ref="A13:F15" totalsRowShown="0" headerRowDxfId="305" dataDxfId="303" tableBorderDxfId="302" headerRowBorderDxfId="304">
  <tableColumns count="6">
    <tableColumn id="1" name="Program" dataDxfId="301"/>
    <tableColumn id="2" name="Fund Type" dataDxfId="300"/>
    <tableColumn id="3" name="Project Number" dataDxfId="299"/>
    <tableColumn id="4" name="Baseline" dataDxfId="298">
      <calculatedColumnFormula>SUM('1:33'!D14)</calculatedColumnFormula>
    </tableColumn>
    <tableColumn id="6" name="Adjustment" dataDxfId="297">
      <calculatedColumnFormula>SUM('1:33'!E14)</calculatedColumnFormula>
    </tableColumn>
    <tableColumn id="5" name="TOTAL" dataDxfId="296">
      <calculatedColumnFormula>TableSum2[[#This Row],[Baseline]]+TableSum2[[#This Row],[Adjustment]]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9" name="Table7891320" displayName="Table7891320" ref="A13:F15" totalsRowShown="0" headerRowDxfId="137" tableBorderDxfId="135" headerRowBorderDxfId="136">
  <tableColumns count="6">
    <tableColumn id="1" name="Program" dataDxfId="134"/>
    <tableColumn id="2" name="Fund Type" dataDxfId="133"/>
    <tableColumn id="3" name="Project Number" dataDxfId="132"/>
    <tableColumn id="4" name="Baseline" dataDxfId="131"/>
    <tableColumn id="6" name="Adjustment" dataDxfId="130"/>
    <tableColumn id="5" name="TOTAL" dataDxfId="129">
      <calculatedColumnFormula>Table7891320[[#This Row],[Baseline]]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0" name="Table7891321" displayName="Table7891321" ref="A13:F15" totalsRowShown="0" headerRowDxfId="128" tableBorderDxfId="126" headerRowBorderDxfId="127">
  <tableColumns count="6">
    <tableColumn id="1" name="Program" dataDxfId="125"/>
    <tableColumn id="2" name="Fund Type" dataDxfId="124"/>
    <tableColumn id="3" name="Project Number" dataDxfId="123"/>
    <tableColumn id="4" name="Baseline" dataDxfId="122"/>
    <tableColumn id="6" name="Adjustment" dataDxfId="121"/>
    <tableColumn id="5" name="TOTAL" dataDxfId="120">
      <calculatedColumnFormula>Table7891321[[#This Row],[Baseline]]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1" name="Table7891322" displayName="Table7891322" ref="A13:F15" totalsRowShown="0" headerRowDxfId="119" tableBorderDxfId="117" headerRowBorderDxfId="118">
  <tableColumns count="6">
    <tableColumn id="1" name="Program" dataDxfId="116"/>
    <tableColumn id="2" name="Fund Type" dataDxfId="115"/>
    <tableColumn id="3" name="Project Number" dataDxfId="114"/>
    <tableColumn id="4" name="Baseline" dataDxfId="113"/>
    <tableColumn id="6" name="Adjustment" dataDxfId="112"/>
    <tableColumn id="5" name="TOTAL" dataDxfId="111">
      <calculatedColumnFormula>Table7891322[[#This Row],[Baseline]]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2" name="Table7891323" displayName="Table7891323" ref="A13:F15" totalsRowShown="0" headerRowDxfId="110" tableBorderDxfId="108" headerRowBorderDxfId="109">
  <tableColumns count="6">
    <tableColumn id="1" name="Program" dataDxfId="107"/>
    <tableColumn id="2" name="Fund Type" dataDxfId="106"/>
    <tableColumn id="3" name="Project Number" dataDxfId="105"/>
    <tableColumn id="4" name="Baseline" dataDxfId="104"/>
    <tableColumn id="6" name="Adjustment" dataDxfId="103"/>
    <tableColumn id="5" name="TOTAL" dataDxfId="102">
      <calculatedColumnFormula>Table7891323[[#This Row],[Baseline]]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3" name="Table7891324" displayName="Table7891324" ref="A13:F15" totalsRowShown="0" headerRowDxfId="101" tableBorderDxfId="99" headerRowBorderDxfId="100">
  <tableColumns count="6">
    <tableColumn id="1" name="Program" dataDxfId="98"/>
    <tableColumn id="2" name="Fund Type" dataDxfId="97"/>
    <tableColumn id="3" name="Project Number" dataDxfId="96"/>
    <tableColumn id="4" name="Baseline" dataDxfId="95"/>
    <tableColumn id="6" name="Adjustment" dataDxfId="94"/>
    <tableColumn id="5" name="TOTAL" dataDxfId="93">
      <calculatedColumnFormula>Table7891324[[#This Row],[Baseline]]</calculatedColumn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4" name="Table7891325" displayName="Table7891325" ref="A13:F15" totalsRowShown="0" headerRowDxfId="92" tableBorderDxfId="90" headerRowBorderDxfId="91">
  <tableColumns count="6">
    <tableColumn id="1" name="Program" dataDxfId="89"/>
    <tableColumn id="2" name="Fund Type" dataDxfId="88"/>
    <tableColumn id="3" name="Project Number" dataDxfId="87"/>
    <tableColumn id="4" name="Baseline" dataDxfId="86"/>
    <tableColumn id="6" name="Adjustment" dataDxfId="85"/>
    <tableColumn id="5" name="TOTAL" dataDxfId="84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5" name="Table7891326" displayName="Table7891326" ref="A13:F15" totalsRowShown="0" headerRowDxfId="83" tableBorderDxfId="81" headerRowBorderDxfId="82">
  <tableColumns count="6">
    <tableColumn id="1" name="Program" dataDxfId="80"/>
    <tableColumn id="2" name="Fund Type" dataDxfId="79"/>
    <tableColumn id="3" name="Project Number" dataDxfId="78"/>
    <tableColumn id="4" name="Baseline" dataDxfId="77"/>
    <tableColumn id="6" name="Adjustment" dataDxfId="76"/>
    <tableColumn id="5" name="TOTAL" dataDxfId="75">
      <calculatedColumnFormula>Table7891326[[#This Row],[Baseline]]</calculatedColumn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6" name="Table7891327" displayName="Table7891327" ref="A13:F15" totalsRowShown="0" headerRowDxfId="74" tableBorderDxfId="72" headerRowBorderDxfId="73">
  <tableColumns count="6">
    <tableColumn id="1" name="Program" dataDxfId="71"/>
    <tableColumn id="2" name="Fund Type" dataDxfId="70"/>
    <tableColumn id="3" name="Project Number" dataDxfId="69"/>
    <tableColumn id="4" name="Baseline" dataDxfId="68"/>
    <tableColumn id="6" name="Adjustment" dataDxfId="67"/>
    <tableColumn id="5" name="TOTAL" dataDxfId="66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7" name="Table7891328" displayName="Table7891328" ref="A13:F15" totalsRowShown="0" headerRowDxfId="65" tableBorderDxfId="63" headerRowBorderDxfId="64">
  <tableColumns count="6">
    <tableColumn id="1" name="Program" dataDxfId="62"/>
    <tableColumn id="2" name="Fund Type" dataDxfId="61"/>
    <tableColumn id="3" name="Project Number" dataDxfId="60"/>
    <tableColumn id="4" name="Baseline" dataDxfId="59"/>
    <tableColumn id="6" name="Adjustment" dataDxfId="58"/>
    <tableColumn id="5" name="TOTAL" dataDxfId="57">
      <calculatedColumnFormula>Table7891328[[#This Row],[Baseline]]</calculatedColumnFormula>
    </tableColumn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8" name="Table7891329" displayName="Table7891329" ref="A13:F15" totalsRowShown="0" headerRowDxfId="56" tableBorderDxfId="54" headerRowBorderDxfId="55">
  <tableColumns count="6">
    <tableColumn id="1" name="Program" dataDxfId="53"/>
    <tableColumn id="2" name="Fund Type" dataDxfId="52"/>
    <tableColumn id="3" name="Project Number" dataDxfId="51"/>
    <tableColumn id="4" name="Baseline" dataDxfId="50"/>
    <tableColumn id="6" name="Adjustment" dataDxfId="49"/>
    <tableColumn id="5" name="TOTAL" dataDxfId="48">
      <calculatedColumnFormula>Table7891329[[#This Row],[Baseline]]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Sum23" displayName="TableSum23" ref="A13:F15" totalsRowShown="0" headerRowDxfId="295" dataDxfId="293" tableBorderDxfId="292" headerRowBorderDxfId="294">
  <tableColumns count="6">
    <tableColumn id="1" name="Program" dataDxfId="291"/>
    <tableColumn id="2" name="Fund Type" dataDxfId="290"/>
    <tableColumn id="3" name="Project Number" dataDxfId="289"/>
    <tableColumn id="4" name="Baseline" dataDxfId="288">
      <calculatedColumnFormula>SUM('1:33'!D14)</calculatedColumnFormula>
    </tableColumn>
    <tableColumn id="6" name="Adjustment" dataDxfId="287"/>
    <tableColumn id="5" name="TOTAL" dataDxfId="286">
      <calculatedColumnFormula>TableSum23[[#This Row],[Baseline]]</calculatedColumnFormula>
    </tableColumn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9" name="Table7891330" displayName="Table7891330" ref="A13:F15" totalsRowShown="0" headerRowDxfId="47" tableBorderDxfId="45" headerRowBorderDxfId="46">
  <tableColumns count="6">
    <tableColumn id="1" name="Program" dataDxfId="44"/>
    <tableColumn id="2" name="Fund Type" dataDxfId="43"/>
    <tableColumn id="3" name="Project Number" dataDxfId="42"/>
    <tableColumn id="4" name="Baseline" dataDxfId="41"/>
    <tableColumn id="6" name="Adjustment" dataDxfId="40"/>
    <tableColumn id="5" name="TOTAL" dataDxfId="39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0" name="Table7891331" displayName="Table7891331" ref="A13:F15" totalsRowShown="0" headerRowDxfId="38" tableBorderDxfId="36" headerRowBorderDxfId="37">
  <tableColumns count="6">
    <tableColumn id="1" name="Program" dataDxfId="35"/>
    <tableColumn id="2" name="Fund Type" dataDxfId="34"/>
    <tableColumn id="3" name="Project Number" dataDxfId="33"/>
    <tableColumn id="4" name="Baseline" dataDxfId="32"/>
    <tableColumn id="6" name="Adjustment" dataDxfId="31"/>
    <tableColumn id="5" name="TOTAL" dataDxfId="30">
      <calculatedColumnFormula>Table7891331[[#This Row],[Baseline]]</calculatedColumnFormula>
    </tableColumn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1" name="Table7891332" displayName="Table7891332" ref="A13:F15" totalsRowShown="0" headerRowDxfId="29" tableBorderDxfId="27" headerRowBorderDxfId="28">
  <tableColumns count="6">
    <tableColumn id="1" name="Program" dataDxfId="26"/>
    <tableColumn id="2" name="Fund Type" dataDxfId="25"/>
    <tableColumn id="3" name="Project Number" dataDxfId="24"/>
    <tableColumn id="4" name="Baseline" dataDxfId="23"/>
    <tableColumn id="6" name="Adjustment" dataDxfId="22"/>
    <tableColumn id="5" name="TOTAL" dataDxfId="21">
      <calculatedColumnFormula>Table7891332[[#This Row],[Baseline]]</calculatedColumnFormula>
    </tableColumn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2" name="Table7891333" displayName="Table7891333" ref="A13:F15" totalsRowShown="0" headerRowDxfId="20" tableBorderDxfId="18" headerRowBorderDxfId="19">
  <tableColumns count="6">
    <tableColumn id="1" name="Program" dataDxfId="17"/>
    <tableColumn id="2" name="Fund Type" dataDxfId="16"/>
    <tableColumn id="3" name="Project Number" dataDxfId="15"/>
    <tableColumn id="4" name="Baseline" dataDxfId="14"/>
    <tableColumn id="6" name="Adjustment" dataDxfId="13"/>
    <tableColumn id="5" name="TOTAL" dataDxfId="12">
      <calculatedColumnFormula>Table7891333[[#This Row],[Baseline]]</calculatedColumnFormula>
    </tableColumn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3" name="Table7891334" displayName="Table7891334" ref="A13:F15" totalsRowShown="0" headerRowDxfId="11" tableBorderDxfId="9" headerRowBorderDxfId="10">
  <tableColumns count="6">
    <tableColumn id="1" name="Program" dataDxfId="8"/>
    <tableColumn id="2" name="Fund Type" dataDxfId="7"/>
    <tableColumn id="3" name="Project Number" dataDxfId="6"/>
    <tableColumn id="4" name="Baseline" dataDxfId="5"/>
    <tableColumn id="6" name="Adjustment" dataDxfId="4"/>
    <tableColumn id="5" name="TOTAL" dataDxfId="3">
      <calculatedColumnFormula>Table7891334[[#This Row],[Baseline]]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Sum24" displayName="TableSum24" ref="A13:F15" totalsRowShown="0" headerRowDxfId="285" dataDxfId="283" tableBorderDxfId="282" headerRowBorderDxfId="284">
  <tableColumns count="6">
    <tableColumn id="1" name="Program" dataDxfId="281"/>
    <tableColumn id="2" name="Fund Type" dataDxfId="280"/>
    <tableColumn id="3" name="Project Number" dataDxfId="279"/>
    <tableColumn id="4" name="Baseline" dataDxfId="278">
      <calculatedColumnFormula>SUM('1:33'!D14)</calculatedColumnFormula>
    </tableColumn>
    <tableColumn id="6" name="Adjustment" dataDxfId="277"/>
    <tableColumn id="5" name="TOTAL" dataDxfId="276">
      <calculatedColumnFormula>TableSum24[[#This Row],[Baseline]]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leSum25" displayName="TableSum25" ref="A13:F15" totalsRowShown="0" headerRowDxfId="275" dataDxfId="273" tableBorderDxfId="272" headerRowBorderDxfId="274">
  <tableColumns count="6">
    <tableColumn id="1" name="Program" dataDxfId="271"/>
    <tableColumn id="2" name="Fund Type" dataDxfId="270"/>
    <tableColumn id="3" name="Project Number" dataDxfId="269"/>
    <tableColumn id="4" name="Baseline" dataDxfId="268">
      <calculatedColumnFormula>SUM('1:33'!D14)</calculatedColumnFormula>
    </tableColumn>
    <tableColumn id="6" name="Adjustment" dataDxfId="267"/>
    <tableColumn id="5" name="TOTAL" dataDxfId="266">
      <calculatedColumnFormula>TableSum25[[#This Row],[Baseline]]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eSum26" displayName="TableSum26" ref="A13:F15" totalsRowShown="0" headerRowDxfId="265" dataDxfId="263" tableBorderDxfId="262" headerRowBorderDxfId="264">
  <tableColumns count="6">
    <tableColumn id="1" name="Program" dataDxfId="261"/>
    <tableColumn id="2" name="Fund Type" dataDxfId="260"/>
    <tableColumn id="3" name="Project Number" dataDxfId="259"/>
    <tableColumn id="4" name="Baseline" dataDxfId="258">
      <calculatedColumnFormula>SUM('1:33'!D14)</calculatedColumnFormula>
    </tableColumn>
    <tableColumn id="6" name="Adjustment" dataDxfId="257"/>
    <tableColumn id="5" name="TOTAL" dataDxfId="256">
      <calculatedColumnFormula>SUM('1:33'!F14)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TableSum27" displayName="TableSum27" ref="A13:F15" totalsRowShown="0" headerRowDxfId="255" dataDxfId="253" tableBorderDxfId="252" headerRowBorderDxfId="254">
  <tableColumns count="6">
    <tableColumn id="1" name="Program" dataDxfId="251"/>
    <tableColumn id="2" name="Fund Type" dataDxfId="250"/>
    <tableColumn id="3" name="Project Number" dataDxfId="249"/>
    <tableColumn id="4" name="Baseline" dataDxfId="248">
      <calculatedColumnFormula>SUM('1:33'!D14)</calculatedColumnFormula>
    </tableColumn>
    <tableColumn id="6" name="Adjustment" dataDxfId="247"/>
    <tableColumn id="5" name="TOTAL" dataDxfId="246">
      <calculatedColumnFormula>TableSum27[[#This Row],[Baseline]]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7" displayName="Table7" ref="A13:F15" totalsRowShown="0" headerRowDxfId="245" tableBorderDxfId="243" headerRowBorderDxfId="244">
  <tableColumns count="6">
    <tableColumn id="1" name="Program" dataDxfId="242"/>
    <tableColumn id="2" name="Fund Type" dataDxfId="241"/>
    <tableColumn id="3" name="Project Number" dataDxfId="240"/>
    <tableColumn id="4" name="Baseline" dataDxfId="239"/>
    <tableColumn id="6" name="Adjustment" dataDxfId="238"/>
    <tableColumn id="5" name="TOTAL" dataDxfId="237">
      <calculatedColumnFormula>Table7[[#This Row],[Baseline]]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" name="Table78" displayName="Table78" ref="A13:F15" totalsRowShown="0" headerRowDxfId="236" tableBorderDxfId="234" headerRowBorderDxfId="235">
  <tableColumns count="6">
    <tableColumn id="1" name="Program" dataDxfId="233"/>
    <tableColumn id="2" name="Fund Type" dataDxfId="232"/>
    <tableColumn id="3" name="Project Number" dataDxfId="231"/>
    <tableColumn id="4" name="Baseline" dataDxfId="230"/>
    <tableColumn id="6" name="Adjustment" dataDxfId="229"/>
    <tableColumn id="5" name="TOTAL" dataDxfId="22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A3D2-7C23-4423-B3A5-63565747A7BC}">
  <sheetPr transitionEvaluation="1" transitionEntry="1">
    <pageSetUpPr fitToPage="1"/>
  </sheetPr>
  <dimension ref="A1:AO22"/>
  <sheetViews>
    <sheetView tabSelected="1"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49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5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f>SUM(1:33!D14)</f>
        <v>575817</v>
      </c>
      <c r="E14" s="40">
        <f>SUM(1:33!E14)</f>
        <v>0</v>
      </c>
      <c r="F14" s="41">
        <f>TableSum[[#This Row],[Baseline]]</f>
        <v>575817</v>
      </c>
      <c r="G14" s="4"/>
      <c r="H14" s="4"/>
      <c r="I14" s="47"/>
    </row>
    <row r="15" spans="1:9" ht="45">
      <c r="A15" s="56" t="s">
        <v>53</v>
      </c>
      <c r="B15" s="38" t="s">
        <v>51</v>
      </c>
      <c r="C15" s="58" t="s">
        <v>55</v>
      </c>
      <c r="D15" s="31">
        <f>SUM(1:33!D15)</f>
        <v>2932378</v>
      </c>
      <c r="E15" s="32">
        <f>SUM(1:33!E15)</f>
        <v>0</v>
      </c>
      <c r="F15" s="33">
        <f>TableSum[[#This Row],[Baseline]]</f>
        <v>2932378</v>
      </c>
      <c r="G15" s="4"/>
      <c r="H15" s="4"/>
      <c r="I15" s="47"/>
    </row>
    <row r="16" spans="1:6" ht="15.75">
      <c r="A16" s="6"/>
      <c r="B16" s="27"/>
      <c r="C16" s="28"/>
      <c r="D16" s="17"/>
      <c r="E16" s="18"/>
      <c r="F16" s="19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4747-0C78-444C-A849-AE846F1FB134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64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22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11868</v>
      </c>
      <c r="E14" s="40">
        <v>0</v>
      </c>
      <c r="F14" s="41">
        <f>Table789[[#This Row],[Baseline]]</f>
        <v>11868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61440</v>
      </c>
      <c r="E15" s="32">
        <v>0</v>
      </c>
      <c r="F15" s="33">
        <f>Table789[[#This Row],[Baseline]]</f>
        <v>61440</v>
      </c>
      <c r="G15" s="4"/>
      <c r="H15" s="4"/>
      <c r="I15" s="22"/>
    </row>
    <row r="16" spans="1:9" ht="15">
      <c r="A16" s="34"/>
      <c r="B16" s="42"/>
      <c r="C16" s="43"/>
      <c r="D16" s="44"/>
      <c r="E16" s="45"/>
      <c r="F16" s="46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63E0-75CD-4137-9761-884AEA915B51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65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23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19791</v>
      </c>
      <c r="E14" s="40">
        <v>0</v>
      </c>
      <c r="F14" s="41">
        <f>Table78911[[#This Row],[Baseline]]</f>
        <v>19791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69120</v>
      </c>
      <c r="E15" s="32">
        <v>0</v>
      </c>
      <c r="F15" s="33">
        <f>Table78911[[#This Row],[Baseline]]</f>
        <v>69120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2B84-2BC2-4560-95B0-CB5C6A8DC5D4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66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24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4398</v>
      </c>
      <c r="E14" s="40">
        <v>0</v>
      </c>
      <c r="F14" s="41">
        <f>Table78912[[#This Row],[Baseline]]</f>
        <v>4398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</v>
      </c>
      <c r="E15" s="32">
        <v>0</v>
      </c>
      <c r="F15" s="33">
        <f>Table78912[[#This Row],[Baseline]]</f>
        <v>15360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304F-2B2C-4528-B295-1D3752F1558B}">
  <sheetPr transitionEvaluation="1" transitionEntry="1">
    <pageSetUpPr fitToPage="1"/>
  </sheetPr>
  <dimension ref="A1:AO22"/>
  <sheetViews>
    <sheetView workbookViewId="0" topLeftCell="A1">
      <selection activeCell="D14" sqref="D14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67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25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v>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4B24-77EC-43F2-A332-472C78984D9F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68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26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5550</v>
      </c>
      <c r="E14" s="40">
        <v>0</v>
      </c>
      <c r="F14" s="41">
        <f>Table7891314[[#This Row],[Baseline]]</f>
        <v>5550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26880</v>
      </c>
      <c r="E15" s="32">
        <v>0</v>
      </c>
      <c r="F15" s="33">
        <f>Table7891314[[#This Row],[Baseline]]</f>
        <v>26880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D3620-D4EA-424C-8B3C-AB77845C366A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69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27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1759</v>
      </c>
      <c r="E14" s="40">
        <v>0</v>
      </c>
      <c r="F14" s="41">
        <f>Table7891315[[#This Row],[Baseline]]</f>
        <v>1759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6144</v>
      </c>
      <c r="E15" s="32">
        <v>0</v>
      </c>
      <c r="F15" s="33">
        <f>Table7891315[[#This Row],[Baseline]]</f>
        <v>6144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EF18-DDC9-4421-B560-F3552FD66E34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70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28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2304</v>
      </c>
      <c r="E14" s="40">
        <v>0</v>
      </c>
      <c r="F14" s="41">
        <f>Table7891316[[#This Row],[Baseline]]</f>
        <v>2304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23040</v>
      </c>
      <c r="E15" s="32">
        <v>0</v>
      </c>
      <c r="F15" s="33">
        <f>Table7891316[[#This Row],[Baseline]]</f>
        <v>23040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1726-0189-4F3B-8573-840AD7631826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71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29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1627</v>
      </c>
      <c r="E14" s="40">
        <v>0</v>
      </c>
      <c r="F14" s="41">
        <f>Table7891317[[#This Row],[Baseline]]</f>
        <v>1627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7680</v>
      </c>
      <c r="E15" s="32">
        <v>0</v>
      </c>
      <c r="F15" s="33">
        <f>Table7891317[[#This Row],[Baseline]]</f>
        <v>7680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4A7B-5467-46F5-A215-66D2FC0AD988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72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30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4398</v>
      </c>
      <c r="E14" s="40">
        <v>0</v>
      </c>
      <c r="F14" s="41">
        <f>Table7891318[[#This Row],[Baseline]]</f>
        <v>4398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</v>
      </c>
      <c r="E15" s="32">
        <v>0</v>
      </c>
      <c r="F15" s="33">
        <f>Table7891318[[#This Row],[Baseline]]</f>
        <v>15360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4DDB-1864-4068-BDA8-BC5F49E6A7E5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73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31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12183</v>
      </c>
      <c r="E14" s="40">
        <v>0</v>
      </c>
      <c r="F14" s="41">
        <f>Table7891319[[#This Row],[Baseline]]</f>
        <v>12183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107520</v>
      </c>
      <c r="E15" s="32">
        <v>0</v>
      </c>
      <c r="F15" s="33">
        <f>Table7891319[[#This Row],[Baseline]]</f>
        <v>107520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8B7C-6BC1-4098-98C2-277E7453AC40}">
  <sheetPr transitionEvaluation="1" transitionEntry="1">
    <pageSetUpPr fitToPage="1"/>
  </sheetPr>
  <dimension ref="A1:AO22"/>
  <sheetViews>
    <sheetView workbookViewId="0" topLeftCell="A1">
      <selection activeCell="D15" sqref="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56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11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f>TableSum2[[#This Row],[Baseline]]+TableSum2[[#This Row],[Adjustment]]</f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f>TableSum2[[#This Row],[Baseline]]+TableSum2[[#This Row],[Adjustment]]</f>
        <v>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 E14:E15"/>
  </ignoredErrors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AF2D-DE50-41E4-93AE-848C1D3E0DC0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74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32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43979</v>
      </c>
      <c r="E14" s="40">
        <v>0</v>
      </c>
      <c r="F14" s="41">
        <f>Table7891320[[#This Row],[Baseline]]</f>
        <v>43979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153600</v>
      </c>
      <c r="E15" s="32">
        <v>0</v>
      </c>
      <c r="F15" s="33">
        <f>Table7891320[[#This Row],[Baseline]]</f>
        <v>153600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A703-0F33-46F3-8416-56433ADC6C4A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75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33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25967</v>
      </c>
      <c r="E14" s="40">
        <v>0</v>
      </c>
      <c r="F14" s="41">
        <f>Table7891321[[#This Row],[Baseline]]</f>
        <v>25967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30720</v>
      </c>
      <c r="E15" s="32">
        <v>0</v>
      </c>
      <c r="F15" s="33">
        <f>Table7891321[[#This Row],[Baseline]]</f>
        <v>30720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CE2B-BE78-4FF2-A747-4C9443D60F7B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76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34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2304</v>
      </c>
      <c r="E14" s="40">
        <v>0</v>
      </c>
      <c r="F14" s="41">
        <f>Table7891322[[#This Row],[Baseline]]</f>
        <v>2304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23040</v>
      </c>
      <c r="E15" s="32">
        <v>0</v>
      </c>
      <c r="F15" s="33">
        <f>Table7891322[[#This Row],[Baseline]]</f>
        <v>23040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CD73-19A5-41C2-9811-C5187965CBDC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77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35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69258</v>
      </c>
      <c r="E14" s="40">
        <v>0</v>
      </c>
      <c r="F14" s="41">
        <f>Table7891323[[#This Row],[Baseline]]</f>
        <v>69258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606720</v>
      </c>
      <c r="E15" s="32">
        <v>0</v>
      </c>
      <c r="F15" s="33">
        <f>Table7891323[[#This Row],[Baseline]]</f>
        <v>606720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203A-85E8-47D8-8445-012E04DABD95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78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36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19409</v>
      </c>
      <c r="E14" s="40">
        <v>0</v>
      </c>
      <c r="F14" s="41">
        <f>Table7891324[[#This Row],[Baseline]]</f>
        <v>19409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50995</v>
      </c>
      <c r="E15" s="32">
        <v>0</v>
      </c>
      <c r="F15" s="33">
        <f>Table7891324[[#This Row],[Baseline]]</f>
        <v>50995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D653-B5B8-41AE-8A10-6960A0A67C96}">
  <sheetPr transitionEvaluation="1" transitionEntry="1">
    <pageSetUpPr fitToPage="1"/>
  </sheetPr>
  <dimension ref="A1:AO22"/>
  <sheetViews>
    <sheetView workbookViewId="0" topLeftCell="A1">
      <selection activeCell="B28" sqref="B28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79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37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v>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1BC09-722E-423D-868D-4016A56F0001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80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38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20179</v>
      </c>
      <c r="E14" s="40">
        <v>0</v>
      </c>
      <c r="F14" s="41">
        <f>Table7891326[[#This Row],[Baseline]]</f>
        <v>20179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70503</v>
      </c>
      <c r="E15" s="32">
        <v>0</v>
      </c>
      <c r="F15" s="33">
        <f>Table7891326[[#This Row],[Baseline]]</f>
        <v>70503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7053-386F-4450-A29E-5A89FAA78218}">
  <sheetPr transitionEvaluation="1" transitionEntry="1">
    <pageSetUpPr fitToPage="1"/>
  </sheetPr>
  <dimension ref="A1:AO22"/>
  <sheetViews>
    <sheetView workbookViewId="0" topLeftCell="A1">
      <selection activeCell="B28" sqref="B28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81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39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v>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5879-AF41-4BD4-8182-2EFD082BA5E9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82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40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4398</v>
      </c>
      <c r="E14" s="40">
        <v>0</v>
      </c>
      <c r="F14" s="41">
        <f>Table7891328[[#This Row],[Baseline]]</f>
        <v>4398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</v>
      </c>
      <c r="E15" s="32">
        <v>0</v>
      </c>
      <c r="F15" s="33">
        <f>Table7891328[[#This Row],[Baseline]]</f>
        <v>15360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6610-5DE0-4563-9E97-8160732B9F72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83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41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109948</v>
      </c>
      <c r="E14" s="40">
        <v>0</v>
      </c>
      <c r="F14" s="41">
        <f>Table7891329[[#This Row],[Baseline]]</f>
        <v>109948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384000</v>
      </c>
      <c r="E15" s="32">
        <v>0</v>
      </c>
      <c r="F15" s="33">
        <f>Table7891329[[#This Row],[Baseline]]</f>
        <v>384000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BD58-3DDE-4E0A-8BBC-2C0A529A35D9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57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15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48">
        <v>880</v>
      </c>
      <c r="E14" s="40">
        <v>0</v>
      </c>
      <c r="F14" s="49">
        <f>TableSum23[[#This Row],[Baseline]]</f>
        <v>880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50">
        <v>3072</v>
      </c>
      <c r="E15" s="32">
        <v>0</v>
      </c>
      <c r="F15" s="51">
        <f>TableSum23[[#This Row],[Baseline]]</f>
        <v>3072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1134-6376-4E8D-BD66-47AD574FB1CC}">
  <sheetPr transitionEvaluation="1" transitionEntry="1">
    <pageSetUpPr fitToPage="1"/>
  </sheetPr>
  <dimension ref="A1:AO22"/>
  <sheetViews>
    <sheetView workbookViewId="0" topLeftCell="A1">
      <selection activeCell="B28" sqref="B28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84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42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v>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9E6E-1803-4DA3-8838-599B9D5DECA9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85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43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4398</v>
      </c>
      <c r="E14" s="40">
        <v>0</v>
      </c>
      <c r="F14" s="41">
        <f>Table7891331[[#This Row],[Baseline]]</f>
        <v>4398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</v>
      </c>
      <c r="E15" s="32">
        <v>0</v>
      </c>
      <c r="F15" s="33">
        <f>Table7891331[[#This Row],[Baseline]]</f>
        <v>15360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3AB0-18A5-48FF-83B4-CD2E81EAFEAE}">
  <sheetPr transitionEvaluation="1" transitionEntry="1">
    <pageSetUpPr fitToPage="1"/>
  </sheetPr>
  <dimension ref="A1:AO22"/>
  <sheetViews>
    <sheetView workbookViewId="0" topLeftCell="A1">
      <selection activeCell="H22" sqref="H22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86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44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3298</v>
      </c>
      <c r="E14" s="40">
        <v>0</v>
      </c>
      <c r="F14" s="41">
        <f>Table7891332[[#This Row],[Baseline]]</f>
        <v>3298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11520</v>
      </c>
      <c r="E15" s="32">
        <v>0</v>
      </c>
      <c r="F15" s="33">
        <f>Table7891332[[#This Row],[Baseline]]</f>
        <v>11520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7460E-94AF-4CE6-8823-E8CC005F416D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87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45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26598</v>
      </c>
      <c r="E14" s="40">
        <v>0</v>
      </c>
      <c r="F14" s="41">
        <f>Table7891333[[#This Row],[Baseline]]</f>
        <v>26598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122880</v>
      </c>
      <c r="E15" s="32">
        <v>0</v>
      </c>
      <c r="F15" s="33">
        <f>Table7891333[[#This Row],[Baseline]]</f>
        <v>122880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E53E-6987-4D48-8478-E060137C7209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88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46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4244</v>
      </c>
      <c r="E14" s="40">
        <v>0</v>
      </c>
      <c r="F14" s="41">
        <f>Table7891334[[#This Row],[Baseline]]</f>
        <v>4244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13824</v>
      </c>
      <c r="E15" s="32">
        <v>0</v>
      </c>
      <c r="F15" s="33">
        <f>Table7891334[[#This Row],[Baseline]]</f>
        <v>13824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DA85-D3A9-40C5-A0DA-A2A0D72DFBC5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58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16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2199</v>
      </c>
      <c r="E14" s="40">
        <v>0</v>
      </c>
      <c r="F14" s="41">
        <f>TableSum24[[#This Row],[Baseline]]</f>
        <v>2199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7680</v>
      </c>
      <c r="E15" s="32">
        <v>0</v>
      </c>
      <c r="F15" s="33">
        <f>TableSum24[[#This Row],[Baseline]]</f>
        <v>7680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4F4E-8116-44A4-A322-90CAA03CC3E6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59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17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7260</v>
      </c>
      <c r="E14" s="40">
        <v>0</v>
      </c>
      <c r="F14" s="41">
        <f>TableSum25[[#This Row],[Baseline]]</f>
        <v>7260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</v>
      </c>
      <c r="E15" s="32">
        <v>0</v>
      </c>
      <c r="F15" s="33">
        <f>TableSum25[[#This Row],[Baseline]]</f>
        <v>15360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B6FC-A905-48E4-A154-FE2638A13635}">
  <sheetPr transitionEvaluation="1" transitionEntry="1">
    <pageSetUpPr fitToPage="1"/>
  </sheetPr>
  <dimension ref="A1:AO22"/>
  <sheetViews>
    <sheetView workbookViewId="0" topLeftCell="A1">
      <selection activeCell="D15" sqref="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60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18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v>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 F14:F15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02A4-2F02-40BF-9184-5EE955AD1D62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61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19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163222</v>
      </c>
      <c r="E14" s="40">
        <v>0</v>
      </c>
      <c r="F14" s="41">
        <f>TableSum27[[#This Row],[Baseline]]</f>
        <v>163222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1059840</v>
      </c>
      <c r="E15" s="32">
        <v>0</v>
      </c>
      <c r="F15" s="33">
        <f>TableSum27[[#This Row],[Baseline]]</f>
        <v>1059840</v>
      </c>
      <c r="G15" s="4"/>
      <c r="H15" s="4"/>
      <c r="I15" s="22"/>
    </row>
    <row r="16" spans="1:9" ht="15.75">
      <c r="A16" s="6"/>
      <c r="B16" s="27"/>
      <c r="C16" s="28"/>
      <c r="D16" s="17"/>
      <c r="E16" s="18"/>
      <c r="F16" s="19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ignoredErrors>
    <ignoredError sqref="D14:D15"/>
  </ignoredErrors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F694-9E92-412F-8967-BD360FD49AF4}">
  <sheetPr transitionEvaluation="1" transitionEntry="1">
    <pageSetUpPr fitToPage="1"/>
  </sheetPr>
  <dimension ref="A1:AO22"/>
  <sheetViews>
    <sheetView workbookViewId="0" topLeftCell="A1">
      <selection activeCell="D14" sqref="D14: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62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20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4398</v>
      </c>
      <c r="E14" s="40">
        <v>0</v>
      </c>
      <c r="F14" s="41">
        <f>Table7[[#This Row],[Baseline]]</f>
        <v>4398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15360</v>
      </c>
      <c r="E15" s="32">
        <v>0</v>
      </c>
      <c r="F15" s="33">
        <f>Table7[[#This Row],[Baseline]]</f>
        <v>15360</v>
      </c>
      <c r="G15" s="4"/>
      <c r="H15" s="4"/>
      <c r="I15" s="22"/>
    </row>
    <row r="16" spans="1:6" ht="15.75">
      <c r="A16" s="6"/>
      <c r="B16" s="27"/>
      <c r="C16" s="28"/>
      <c r="D16" s="17"/>
      <c r="E16" s="18"/>
      <c r="F16" s="19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97F2-38C9-4F51-B1DC-4A61948B6932}">
  <sheetPr transitionEvaluation="1" transitionEntry="1">
    <pageSetUpPr fitToPage="1"/>
  </sheetPr>
  <dimension ref="A1:AO22"/>
  <sheetViews>
    <sheetView workbookViewId="0" topLeftCell="A1">
      <selection activeCell="D15" sqref="D15"/>
    </sheetView>
  </sheetViews>
  <sheetFormatPr defaultColWidth="9.77734375" defaultRowHeight="15"/>
  <cols>
    <col min="1" max="1" width="21.4453125" style="1" customWidth="1"/>
    <col min="2" max="2" width="26.10546875" style="1" customWidth="1"/>
    <col min="3" max="3" width="20.99609375" style="1" customWidth="1"/>
    <col min="4" max="5" width="15.99609375" style="1" customWidth="1"/>
    <col min="6" max="6" width="12.88671875" style="1" customWidth="1"/>
    <col min="7" max="8" width="12.77734375" style="1" customWidth="1"/>
    <col min="9" max="9" width="15.10546875" style="1" bestFit="1" customWidth="1"/>
    <col min="10" max="41" width="12.77734375" style="1" customWidth="1"/>
    <col min="42" max="16384" width="9.77734375" style="1" customWidth="1"/>
  </cols>
  <sheetData>
    <row r="1" spans="1:6" ht="15" customHeight="1">
      <c r="A1" s="7" t="s">
        <v>0</v>
      </c>
      <c r="B1" s="8"/>
      <c r="C1" s="8"/>
      <c r="D1" s="8"/>
      <c r="E1" s="9" t="s">
        <v>1</v>
      </c>
      <c r="F1" s="52" t="s">
        <v>63</v>
      </c>
    </row>
    <row r="2" spans="1:6" ht="15.75">
      <c r="A2" s="10" t="s">
        <v>2</v>
      </c>
      <c r="B2" s="2"/>
      <c r="E2" s="23" t="s">
        <v>3</v>
      </c>
      <c r="F2" s="53">
        <v>44958</v>
      </c>
    </row>
    <row r="3" spans="1:6" ht="15.75">
      <c r="A3" s="10"/>
      <c r="F3" s="11" t="s">
        <v>4</v>
      </c>
    </row>
    <row r="4" spans="1:6" ht="15.75">
      <c r="A4" s="30" t="s">
        <v>47</v>
      </c>
      <c r="B4" s="24"/>
      <c r="F4" s="11"/>
    </row>
    <row r="5" spans="1:6" ht="15.75">
      <c r="A5" s="10"/>
      <c r="F5" s="11"/>
    </row>
    <row r="6" spans="1:6" ht="20.25">
      <c r="A6" s="10"/>
      <c r="C6" s="15" t="s">
        <v>89</v>
      </c>
      <c r="D6" s="25"/>
      <c r="E6" s="25"/>
      <c r="F6" s="12"/>
    </row>
    <row r="7" spans="1:6" ht="18">
      <c r="A7" s="10"/>
      <c r="B7" s="25"/>
      <c r="C7" s="26" t="s">
        <v>12</v>
      </c>
      <c r="D7" s="25"/>
      <c r="E7" s="25"/>
      <c r="F7" s="12"/>
    </row>
    <row r="8" spans="1:6" ht="15.75">
      <c r="A8" s="10"/>
      <c r="B8" s="25"/>
      <c r="C8" s="25"/>
      <c r="D8" s="25"/>
      <c r="E8" s="25"/>
      <c r="F8" s="12"/>
    </row>
    <row r="9" spans="1:6" ht="26.25">
      <c r="A9" s="10"/>
      <c r="B9" s="25"/>
      <c r="C9" s="16" t="s">
        <v>21</v>
      </c>
      <c r="D9" s="25"/>
      <c r="E9" s="25"/>
      <c r="F9" s="12"/>
    </row>
    <row r="10" spans="1:6" ht="15.75">
      <c r="A10" s="6"/>
      <c r="B10" s="25"/>
      <c r="C10" s="25"/>
      <c r="D10" s="25"/>
      <c r="E10" s="25"/>
      <c r="F10" s="12"/>
    </row>
    <row r="11" spans="1:6" ht="15.75">
      <c r="A11" s="6"/>
      <c r="B11" s="25"/>
      <c r="C11" s="25"/>
      <c r="D11" s="25"/>
      <c r="E11" s="25"/>
      <c r="F11" s="12"/>
    </row>
    <row r="12" spans="1:6" ht="16.5" thickBot="1">
      <c r="A12" s="6" t="s">
        <v>48</v>
      </c>
      <c r="B12" s="25"/>
      <c r="C12" s="25"/>
      <c r="D12" s="25"/>
      <c r="E12" s="25"/>
      <c r="F12" s="12"/>
    </row>
    <row r="13" spans="1:41" s="3" customFormat="1" ht="16.5" thickBot="1">
      <c r="A13" s="35" t="s">
        <v>6</v>
      </c>
      <c r="B13" s="36" t="s">
        <v>7</v>
      </c>
      <c r="C13" s="36" t="s">
        <v>8</v>
      </c>
      <c r="D13" s="36" t="s">
        <v>9</v>
      </c>
      <c r="E13" s="36" t="s">
        <v>13</v>
      </c>
      <c r="F13" s="37" t="s">
        <v>10</v>
      </c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9" ht="45">
      <c r="A14" s="55" t="s">
        <v>52</v>
      </c>
      <c r="B14" s="38" t="s">
        <v>51</v>
      </c>
      <c r="C14" s="57" t="s">
        <v>54</v>
      </c>
      <c r="D14" s="39">
        <v>0</v>
      </c>
      <c r="E14" s="40">
        <v>0</v>
      </c>
      <c r="F14" s="41">
        <v>0</v>
      </c>
      <c r="G14" s="4"/>
      <c r="H14" s="4"/>
      <c r="I14" s="22"/>
    </row>
    <row r="15" spans="1:9" ht="45">
      <c r="A15" s="56" t="s">
        <v>53</v>
      </c>
      <c r="B15" s="38" t="s">
        <v>51</v>
      </c>
      <c r="C15" s="58" t="s">
        <v>55</v>
      </c>
      <c r="D15" s="31">
        <v>0</v>
      </c>
      <c r="E15" s="32">
        <v>0</v>
      </c>
      <c r="F15" s="33">
        <v>0</v>
      </c>
      <c r="G15" s="4"/>
      <c r="H15" s="4"/>
      <c r="I15" s="22"/>
    </row>
    <row r="16" spans="1:9" ht="15">
      <c r="A16" s="34"/>
      <c r="B16" s="42"/>
      <c r="C16" s="43"/>
      <c r="D16" s="44"/>
      <c r="E16" s="45"/>
      <c r="F16" s="46"/>
      <c r="G16" s="4"/>
      <c r="H16" s="4"/>
      <c r="I16" s="22"/>
    </row>
    <row r="17" spans="1:6" ht="15.75">
      <c r="A17" s="6" t="s">
        <v>14</v>
      </c>
      <c r="B17" s="29"/>
      <c r="C17" s="29"/>
      <c r="D17" s="29"/>
      <c r="E17" s="29"/>
      <c r="F17" s="14"/>
    </row>
    <row r="18" spans="1:6" ht="15.75" thickBot="1">
      <c r="A18" s="54" t="s">
        <v>50</v>
      </c>
      <c r="B18" s="20"/>
      <c r="C18" s="20"/>
      <c r="D18" s="20"/>
      <c r="E18" s="20"/>
      <c r="F18" s="21"/>
    </row>
    <row r="22" ht="15">
      <c r="B22" s="13"/>
    </row>
  </sheetData>
  <printOptions horizontalCentered="1" verticalCentered="1"/>
  <pageMargins left="0.7" right="0.7" top="0.75" bottom="0.75" header="0.3" footer="0.3"/>
  <pageSetup fitToHeight="1" fitToWidth="1" horizontalDpi="600" verticalDpi="600" orientation="landscape" scale="8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Chapman, Vicki@CDA</cp:lastModifiedBy>
  <cp:lastPrinted>2022-04-20T22:58:10Z</cp:lastPrinted>
  <dcterms:created xsi:type="dcterms:W3CDTF">1999-03-17T17:44:57Z</dcterms:created>
  <dcterms:modified xsi:type="dcterms:W3CDTF">2023-04-12T19:35:20Z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