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readedComments/threadedComment1.xml" ContentType="application/vnd.ms-excel.threadedcomments+xml"/>
  <Override PartName="/xl/persons/person.xml" ContentType="application/vnd.ms-excel.pers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/>
  <bookViews>
    <workbookView xWindow="65426" yWindow="65426" windowWidth="19420" windowHeight="10420" activeTab="3"/>
  </bookViews>
  <sheets>
    <sheet name="Statewide Summary" sheetId="132" r:id="rId1"/>
    <sheet name="1" sheetId="99" r:id="rId2"/>
    <sheet name="2" sheetId="133" r:id="rId3"/>
    <sheet name="3" sheetId="100" r:id="rId4"/>
    <sheet name="4" sheetId="101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0" r:id="rId23"/>
    <sheet name="23" sheetId="121" r:id="rId24"/>
    <sheet name="24" sheetId="122" r:id="rId25"/>
    <sheet name="25" sheetId="123" r:id="rId26"/>
    <sheet name="26" sheetId="124" r:id="rId27"/>
    <sheet name="27" sheetId="125" r:id="rId28"/>
    <sheet name="28" sheetId="126" r:id="rId29"/>
    <sheet name="29" sheetId="127" r:id="rId30"/>
    <sheet name="30" sheetId="128" r:id="rId31"/>
    <sheet name="31" sheetId="129" r:id="rId32"/>
    <sheet name="32" sheetId="130" r:id="rId33"/>
    <sheet name="33" sheetId="131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'1'!$A$1:$I$65</definedName>
    <definedName name="_xlnm.Print_Area" localSheetId="10">'10'!$A$1:$I$65</definedName>
    <definedName name="_xlnm.Print_Area" localSheetId="11">'11'!$A$1:$I$65</definedName>
    <definedName name="_xlnm.Print_Area" localSheetId="12">'12'!$A$1:$I$65</definedName>
    <definedName name="_xlnm.Print_Area" localSheetId="13">'13'!$A$1:$I$65</definedName>
    <definedName name="_xlnm.Print_Area" localSheetId="14">'14'!$A$1:$I$65</definedName>
    <definedName name="_xlnm.Print_Area" localSheetId="15">'15'!$A$1:$I$65</definedName>
    <definedName name="_xlnm.Print_Area" localSheetId="16">'16'!$A$1:$I$65</definedName>
    <definedName name="_xlnm.Print_Area" localSheetId="17">'17'!$A$1:$I$86</definedName>
    <definedName name="_xlnm.Print_Area" localSheetId="18">'18'!$A$1:$I$65</definedName>
    <definedName name="_xlnm.Print_Area" localSheetId="19">'19'!$A$1:$I$65</definedName>
    <definedName name="_xlnm.Print_Area" localSheetId="2">'2'!$A$1:$J$65</definedName>
    <definedName name="_xlnm.Print_Area" localSheetId="20">'20'!$A$1:$I$65</definedName>
    <definedName name="_xlnm.Print_Area" localSheetId="21">'21'!$A$1:$I$65</definedName>
    <definedName name="_xlnm.Print_Area" localSheetId="22">'22'!$A$1:$I$65</definedName>
    <definedName name="_xlnm.Print_Area" localSheetId="23">'23'!$A$1:$I$65</definedName>
    <definedName name="_xlnm.Print_Area" localSheetId="24">'24'!$A$1:$I$65</definedName>
    <definedName name="_xlnm.Print_Area" localSheetId="25">'25'!$A$1:$I$65</definedName>
    <definedName name="_xlnm.Print_Area" localSheetId="26">'26'!$A$1:$I$65</definedName>
    <definedName name="_xlnm.Print_Area" localSheetId="27">'27'!$A$1:$I$65</definedName>
    <definedName name="_xlnm.Print_Area" localSheetId="28">'28'!$A$1:$I$86</definedName>
    <definedName name="_xlnm.Print_Area" localSheetId="29">'29'!$A$1:$I$65</definedName>
    <definedName name="_xlnm.Print_Area" localSheetId="3">'3'!$A$1:$I$65</definedName>
    <definedName name="_xlnm.Print_Area" localSheetId="30">'30'!$A$1:$I$65</definedName>
    <definedName name="_xlnm.Print_Area" localSheetId="31">'31'!$A$1:$I$65</definedName>
    <definedName name="_xlnm.Print_Area" localSheetId="32">'32'!$A$1:$I$65</definedName>
    <definedName name="_xlnm.Print_Area" localSheetId="33">'33'!$A$1:$I$65</definedName>
    <definedName name="_xlnm.Print_Area" localSheetId="4">'4'!$A$1:$I$65</definedName>
    <definedName name="_xlnm.Print_Area" localSheetId="5">'5'!$A$1:$I$65</definedName>
    <definedName name="_xlnm.Print_Area" localSheetId="6">'6'!$A$1:$I$65</definedName>
    <definedName name="_xlnm.Print_Area" localSheetId="7">'7'!$A$1:$I$65</definedName>
    <definedName name="_xlnm.Print_Area" localSheetId="8">'8'!$A$1:$I$65</definedName>
    <definedName name="_xlnm.Print_Area" localSheetId="9">'9'!$A$1:$I$65</definedName>
    <definedName name="_xlnm.Print_Area" localSheetId="0">'Statewide Summary'!$A$1:$I$65</definedName>
    <definedName name="PUBNOTE2">[1]H:#REF!</definedName>
    <definedName name="_xlnm.Print_Titles" localSheetId="0">'Statewide Summary'!$1:$10</definedName>
    <definedName name="_xlnm.Print_Titles" localSheetId="1">'1'!$1:$10</definedName>
    <definedName name="_xlnm.Print_Titles" localSheetId="2">'2'!$1:$10</definedName>
    <definedName name="_xlnm.Print_Titles" localSheetId="3">'3'!$1:$10</definedName>
    <definedName name="_xlnm.Print_Titles" localSheetId="4">'4'!$1:$10</definedName>
    <definedName name="_xlnm.Print_Titles" localSheetId="5">'5'!$1:$10</definedName>
    <definedName name="_xlnm.Print_Titles" localSheetId="6">'6'!$1:$10</definedName>
    <definedName name="_xlnm.Print_Titles" localSheetId="7">'7'!$1:$10</definedName>
    <definedName name="_xlnm.Print_Titles" localSheetId="8">'8'!$1:$10</definedName>
    <definedName name="_xlnm.Print_Titles" localSheetId="9">'9'!$1:$10</definedName>
    <definedName name="_xlnm.Print_Titles" localSheetId="10">'10'!$1:$10</definedName>
    <definedName name="_xlnm.Print_Titles" localSheetId="11">'11'!$1:$10</definedName>
    <definedName name="_xlnm.Print_Titles" localSheetId="12">'12'!$1:$10</definedName>
    <definedName name="_xlnm.Print_Titles" localSheetId="13">'13'!$1:$10</definedName>
    <definedName name="_xlnm.Print_Titles" localSheetId="14">'14'!$1:$10</definedName>
    <definedName name="_xlnm.Print_Titles" localSheetId="15">'15'!$1:$10</definedName>
    <definedName name="_xlnm.Print_Titles" localSheetId="16">'16'!$1:$10</definedName>
    <definedName name="_xlnm.Print_Titles" localSheetId="17">'17'!$1:$10</definedName>
    <definedName name="_xlnm.Print_Titles" localSheetId="18">'18'!$1:$10</definedName>
    <definedName name="_xlnm.Print_Titles" localSheetId="19">'19'!$1:$10</definedName>
    <definedName name="_xlnm.Print_Titles" localSheetId="20">'20'!$1:$10</definedName>
    <definedName name="_xlnm.Print_Titles" localSheetId="21">'21'!$1:$10</definedName>
    <definedName name="_xlnm.Print_Titles" localSheetId="22">'22'!$1:$10</definedName>
    <definedName name="_xlnm.Print_Titles" localSheetId="23">'23'!$1:$10</definedName>
    <definedName name="_xlnm.Print_Titles" localSheetId="24">'24'!$1:$10</definedName>
    <definedName name="_xlnm.Print_Titles" localSheetId="25">'25'!$1:$10</definedName>
    <definedName name="_xlnm.Print_Titles" localSheetId="26">'26'!$1:$10</definedName>
    <definedName name="_xlnm.Print_Titles" localSheetId="27">'27'!$1:$10</definedName>
    <definedName name="_xlnm.Print_Titles" localSheetId="28">'28'!$1:$10</definedName>
    <definedName name="_xlnm.Print_Titles" localSheetId="29">'29'!$1:$10</definedName>
    <definedName name="_xlnm.Print_Titles" localSheetId="30">'30'!$1:$10</definedName>
    <definedName name="_xlnm.Print_Titles" localSheetId="31">'31'!$1:$10</definedName>
    <definedName name="_xlnm.Print_Titles" localSheetId="32">'32'!$1:$10</definedName>
    <definedName name="_xlnm.Print_Titles" localSheetId="33">'33'!$1:$10</definedName>
  </definedNames>
  <calcPr calcId="191029"/>
  <extLst/>
</workbook>
</file>

<file path=xl/comments29.xml><?xml version="1.0" encoding="utf-8"?>
<comments xmlns="http://schemas.openxmlformats.org/spreadsheetml/2006/main">
  <authors>
    <author>tc={D266DA3F-65CC-4D9B-8756-6B38EC4F21AB}</author>
  </authors>
  <commentList>
    <comment ref="D70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-1 for rounding match to IFF</t>
        </r>
      </text>
    </comment>
  </commentList>
</comments>
</file>

<file path=xl/sharedStrings.xml><?xml version="1.0" encoding="utf-8"?>
<sst xmlns="http://schemas.openxmlformats.org/spreadsheetml/2006/main" count="7131" uniqueCount="182">
  <si>
    <t>State of California</t>
  </si>
  <si>
    <t>California Department of Aging</t>
  </si>
  <si>
    <t>Date:</t>
  </si>
  <si>
    <t>Amendment #:</t>
  </si>
  <si>
    <t>Area 4 Agency on Aging</t>
  </si>
  <si>
    <t>Area 12 Agency on Aging</t>
  </si>
  <si>
    <t>Award #:</t>
  </si>
  <si>
    <t>Award #</t>
  </si>
  <si>
    <t>Net Change</t>
  </si>
  <si>
    <t>General Fund</t>
  </si>
  <si>
    <t>Federal Funds</t>
  </si>
  <si>
    <t>Baseline</t>
  </si>
  <si>
    <t>Federal Title IIIB</t>
  </si>
  <si>
    <t>Federal Title VIIa</t>
  </si>
  <si>
    <t>Total Ombudsman</t>
  </si>
  <si>
    <t>Federal Title IIIC1</t>
  </si>
  <si>
    <t>General Fund C1</t>
  </si>
  <si>
    <t>NSIP C1</t>
  </si>
  <si>
    <t>Federal Title IIIC2</t>
  </si>
  <si>
    <t>General Fund C2</t>
  </si>
  <si>
    <t>NSIP C2</t>
  </si>
  <si>
    <t>Total Home Delivered Meals</t>
  </si>
  <si>
    <t>Federal Title IIID</t>
  </si>
  <si>
    <t>Federal Title IIIE</t>
  </si>
  <si>
    <t>County of San Joaquin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</si>
  <si>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</si>
  <si>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</si>
  <si>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</si>
  <si>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</si>
  <si>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</si>
  <si>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 xml:space="preserve">County of San Diego </t>
  </si>
  <si>
    <t>County of Monterey</t>
  </si>
  <si>
    <t>PSA 26 Area Agency on Aging</t>
  </si>
  <si>
    <t>Total Congregate Nutrition</t>
  </si>
  <si>
    <t xml:space="preserve">  Comments:</t>
  </si>
  <si>
    <t>SNF Quality &amp; Accountability</t>
  </si>
  <si>
    <t>CFDA NUMBER</t>
  </si>
  <si>
    <t>Year</t>
  </si>
  <si>
    <t>Award Name</t>
  </si>
  <si>
    <t>Project Number</t>
  </si>
  <si>
    <t>Updated Total</t>
  </si>
  <si>
    <t>Federal Title VII</t>
  </si>
  <si>
    <t>Statewide Summary</t>
  </si>
  <si>
    <t>County of Inyo</t>
  </si>
  <si>
    <t>County of Alameda, Area Agency on Aging</t>
  </si>
  <si>
    <t>General Fund IIIB</t>
  </si>
  <si>
    <t>B1GL</t>
  </si>
  <si>
    <t>SDFL</t>
  </si>
  <si>
    <t>SNFL</t>
  </si>
  <si>
    <t>C1GL</t>
  </si>
  <si>
    <t>C2GL</t>
  </si>
  <si>
    <t>State Health Facilities Citation Penalties Account</t>
  </si>
  <si>
    <t>Public Health L &amp; C Program Fund</t>
  </si>
  <si>
    <t>LCPF</t>
  </si>
  <si>
    <t>Planning and Service Area 2 Area Agency on Aging</t>
  </si>
  <si>
    <t>County of Marin</t>
  </si>
  <si>
    <t>City &amp; County of San Francisco</t>
  </si>
  <si>
    <t>Contra Costa County</t>
  </si>
  <si>
    <t>County of San Mateo</t>
  </si>
  <si>
    <t>County of Orange Office on Aging</t>
  </si>
  <si>
    <t>County of Sonoma</t>
  </si>
  <si>
    <t>County of El Dorado</t>
  </si>
  <si>
    <t>County of Kern, Aging and Adult Services Department</t>
  </si>
  <si>
    <t>SOURCEWISE</t>
  </si>
  <si>
    <t>County of San Bernardino Aging &amp; Adult Svcs</t>
  </si>
  <si>
    <t>Riverside County Office on Aging</t>
  </si>
  <si>
    <t>Imperial County Area Agency on Aging</t>
  </si>
  <si>
    <t>City of Los Angeles Department of Aging</t>
  </si>
  <si>
    <t>Merced County Area Agency on Aging</t>
  </si>
  <si>
    <t>Stanislaus County Dept of Aging and Veterans Services</t>
  </si>
  <si>
    <t>Area 1  Agency on Aging</t>
  </si>
  <si>
    <t>County of Solano</t>
  </si>
  <si>
    <t>Supportive Services</t>
  </si>
  <si>
    <t>Ombudsman</t>
  </si>
  <si>
    <t>Congregate Nutrition</t>
  </si>
  <si>
    <t>Home-Delivered Meals</t>
  </si>
  <si>
    <t>Disease Prevention</t>
  </si>
  <si>
    <t>Family Caregiver</t>
  </si>
  <si>
    <t>Elder Abuse Prevention</t>
  </si>
  <si>
    <t>Administration</t>
  </si>
  <si>
    <t>Funding Summary</t>
  </si>
  <si>
    <t>Grand Total - All Funds</t>
  </si>
  <si>
    <t>Older American Act Title VII- Ombudsman</t>
  </si>
  <si>
    <t>Older American Act Title VII- Elder Abuse Prevention</t>
  </si>
  <si>
    <t>Older American Act Title III- Congregate Meals</t>
  </si>
  <si>
    <t>Older American Act Title III- Family Caregivers</t>
  </si>
  <si>
    <t>Older American Act Title III- Home-Delivered Meals</t>
  </si>
  <si>
    <t>Older American Act Title III- Preventive Health</t>
  </si>
  <si>
    <t>Older American Act Title III- Supportive Services</t>
  </si>
  <si>
    <t>Chico State Enterprises</t>
  </si>
  <si>
    <t>Adjustments</t>
  </si>
  <si>
    <t>Transfers</t>
  </si>
  <si>
    <t>OTO</t>
  </si>
  <si>
    <t>One-Time Only</t>
  </si>
  <si>
    <t>3BSL</t>
  </si>
  <si>
    <t>3BOL</t>
  </si>
  <si>
    <t>7OFL</t>
  </si>
  <si>
    <t>3C1L</t>
  </si>
  <si>
    <t>NC1L</t>
  </si>
  <si>
    <t>3C2L</t>
  </si>
  <si>
    <t>NC2L</t>
  </si>
  <si>
    <t>3DFL</t>
  </si>
  <si>
    <t>3EFL</t>
  </si>
  <si>
    <t>7EFL</t>
  </si>
  <si>
    <t>General Fund C1- Augmentation</t>
  </si>
  <si>
    <t>The minimum General Fund to be expended for State Match in Title III is:</t>
  </si>
  <si>
    <t>The maximum amount allowed to be transferred from Administration to Title IIIE is:</t>
  </si>
  <si>
    <t>APAD</t>
  </si>
  <si>
    <t>General Fund C2- Augmentation</t>
  </si>
  <si>
    <t>AREA PLAN BUDGET DISPLAY</t>
  </si>
  <si>
    <t>Program</t>
  </si>
  <si>
    <t>Fund Type</t>
  </si>
  <si>
    <t>All Funds</t>
  </si>
  <si>
    <t>Older American Act Nutrition Services Incentive Program</t>
  </si>
  <si>
    <t>blank</t>
  </si>
  <si>
    <t>General Fund Baseline Administration</t>
  </si>
  <si>
    <t>APGA</t>
  </si>
  <si>
    <t>AP-2223-01</t>
  </si>
  <si>
    <t>Exhibit B- BUDGET DISPLAY</t>
  </si>
  <si>
    <t>Fiscal Year 2022-23 (Federal Fiscal Years 2022 &amp; 2023)</t>
  </si>
  <si>
    <t>2201CAOAEA-01</t>
  </si>
  <si>
    <t>2201CAOAOM-01</t>
  </si>
  <si>
    <t>2201CAOAPH-01</t>
  </si>
  <si>
    <t>2201CAOASS-01</t>
  </si>
  <si>
    <t>2201CAOACM-01</t>
  </si>
  <si>
    <t>2201CAOAHD-01</t>
  </si>
  <si>
    <t>2201CAOAFC-01</t>
  </si>
  <si>
    <t>2201CAOANS-01</t>
  </si>
  <si>
    <t>State Funds must be expended by 6/30/23 and final expenditures reported in closeout by 7/31/23.</t>
  </si>
  <si>
    <t>BASELINE</t>
  </si>
  <si>
    <t>General Fund IIIB- Augmentation</t>
  </si>
  <si>
    <t>San Luis Obispo</t>
  </si>
  <si>
    <t>Santa Barbara</t>
  </si>
  <si>
    <t>Solano</t>
  </si>
  <si>
    <t>Napa</t>
  </si>
  <si>
    <t>Administration- Informational</t>
  </si>
  <si>
    <t>Blank</t>
  </si>
  <si>
    <t xml:space="preserve">Federal Funds must be reported in closeout by 7/31/23.  Once closeouts are processed, CDA will determine the amount that can be carried over into next year's contract. </t>
  </si>
  <si>
    <t>Transfers based on the original contract are due with the submission of the AP 2223 Original Budget and final transfers are due by 1/15/23.</t>
  </si>
  <si>
    <t>AP-2223-XX</t>
  </si>
  <si>
    <t>AP-2223-33</t>
  </si>
  <si>
    <t>AP-2223-32</t>
  </si>
  <si>
    <t>AP-2223-31</t>
  </si>
  <si>
    <t>AP-2223-30</t>
  </si>
  <si>
    <t>AP-2223-29</t>
  </si>
  <si>
    <t>AP-2223-28</t>
  </si>
  <si>
    <t>AP-2223-27</t>
  </si>
  <si>
    <t>AP-2223-26</t>
  </si>
  <si>
    <t>AP-2223-25</t>
  </si>
  <si>
    <t>AP-2223-24</t>
  </si>
  <si>
    <t>AP-2223-23</t>
  </si>
  <si>
    <t>AP-2223-22</t>
  </si>
  <si>
    <t>AP-2223-21</t>
  </si>
  <si>
    <t>AP-2223-20</t>
  </si>
  <si>
    <t>AP-2223-19</t>
  </si>
  <si>
    <t>AP-2223-18</t>
  </si>
  <si>
    <t>AP-2223-17</t>
  </si>
  <si>
    <t>AP-2223-16</t>
  </si>
  <si>
    <t>AP-2223-15</t>
  </si>
  <si>
    <t>AP-2223-14</t>
  </si>
  <si>
    <t>AP-2223-13</t>
  </si>
  <si>
    <t>AP-2223-12</t>
  </si>
  <si>
    <t>AP-2223-11</t>
  </si>
  <si>
    <t>AP-2223-10</t>
  </si>
  <si>
    <t>AP-2223-09</t>
  </si>
  <si>
    <t>AP-2223-08</t>
  </si>
  <si>
    <t>AP-2223-07</t>
  </si>
  <si>
    <t>AP-2223-06</t>
  </si>
  <si>
    <t>AP-2223-05</t>
  </si>
  <si>
    <t>AP-2223-04</t>
  </si>
  <si>
    <t>AP-2223-03</t>
  </si>
  <si>
    <t>AP-2223-02</t>
  </si>
  <si>
    <t>The minimum General Fund State Match in Cell H48 does not take into account other program income that may increase that amount of minimum match required.</t>
  </si>
  <si>
    <t>Page 1 of 1</t>
  </si>
  <si>
    <t>Page 2 of 2</t>
  </si>
  <si>
    <t>Page 1 of 2</t>
  </si>
  <si>
    <t>County of Los Angeles Aging and Disabilities Department</t>
  </si>
  <si>
    <t>Line 18 formerly the Skilled Nursing Facility Quality and Accountability Fund</t>
  </si>
  <si>
    <t>12 months (July 1, 2022 - June 30, 2023)*</t>
  </si>
  <si>
    <t>*Lines 15, 22 and 27 -Ombudsman General Fund Augmentation and Nutrition Augmentation are available through 6/20/24.</t>
  </si>
  <si>
    <t>Exhibit B - BUDGET DISPLAY</t>
  </si>
  <si>
    <t>Exhibit B, Attachment 1 - BUDGET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</si>
</sst>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_);\(#,##0\)"/>
  </numFmts>
  <fonts count="63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b/>
      <i/>
      <sz val="12"/>
      <name val="Arial"/>
      <family val="2"/>
    </font>
    <font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/>
      <bottom style="thick"/>
    </border>
    <border>
      <left/>
      <right/>
      <top/>
      <bottom style="thick">
        <color indexed="8"/>
      </bottom>
    </border>
    <border>
      <left/>
      <right/>
      <top/>
      <bottom style="thick"/>
    </border>
    <border>
      <left/>
      <right style="medium">
        <color indexed="8"/>
      </right>
      <top/>
      <bottom style="thick">
        <color indexed="8"/>
      </bottom>
    </border>
    <border>
      <left style="medium">
        <color indexed="8"/>
      </left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/>
      <right/>
      <top style="medium"/>
      <bottom style="medium"/>
    </border>
  </borders>
  <cellStyleXfs count="450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10" fontId="0" fillId="0" borderId="0" xfId="15" applyNumberFormat="1" applyFont="1"/>
    <xf numFmtId="0" fontId="0" fillId="0" borderId="23" xfId="0" applyFont="1" applyBorder="1" applyAlignment="1">
      <alignment horizontal="right"/>
    </xf>
    <xf numFmtId="0" fontId="4" fillId="0" borderId="26" xfId="0" applyFont="1" applyBorder="1"/>
    <xf numFmtId="0" fontId="0" fillId="0" borderId="0" xfId="0" applyFont="1" applyAlignment="1">
      <alignment wrapText="1"/>
    </xf>
    <xf numFmtId="0" fontId="4" fillId="0" borderId="2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8" xfId="0" applyFont="1" applyBorder="1"/>
    <xf numFmtId="0" fontId="0" fillId="54" borderId="0" xfId="0" applyFont="1" applyFill="1"/>
    <xf numFmtId="164" fontId="0" fillId="54" borderId="0" xfId="0" applyNumberFormat="1" applyFont="1" applyFill="1"/>
    <xf numFmtId="10" fontId="0" fillId="54" borderId="0" xfId="15" applyNumberFormat="1" applyFont="1" applyFill="1"/>
    <xf numFmtId="37" fontId="0" fillId="0" borderId="0" xfId="-20478" applyNumberFormat="1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37" fontId="0" fillId="0" borderId="40" xfId="18" applyNumberFormat="1" applyFont="1" applyFill="1" applyBorder="1" applyAlignment="1">
      <alignment vertical="center"/>
    </xf>
    <xf numFmtId="37" fontId="0" fillId="0" borderId="40" xfId="18" applyNumberFormat="1" applyFont="1" applyBorder="1" applyAlignment="1">
      <alignment vertical="center"/>
    </xf>
    <xf numFmtId="37" fontId="0" fillId="0" borderId="41" xfId="18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0" fontId="0" fillId="0" borderId="0" xfId="15" applyNumberFormat="1" applyFont="1" applyAlignment="1">
      <alignment vertical="center"/>
    </xf>
    <xf numFmtId="37" fontId="0" fillId="0" borderId="0" xfId="18" applyNumberFormat="1" applyFont="1" applyFill="1" applyBorder="1" applyAlignment="1">
      <alignment vertical="center"/>
    </xf>
    <xf numFmtId="37" fontId="0" fillId="0" borderId="0" xfId="18" applyNumberFormat="1" applyFont="1" applyBorder="1" applyAlignment="1">
      <alignment vertical="center"/>
    </xf>
    <xf numFmtId="37" fontId="0" fillId="0" borderId="26" xfId="18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60" fillId="0" borderId="12" xfId="18" applyNumberFormat="1" applyFont="1" applyBorder="1" applyAlignment="1">
      <alignment vertical="center"/>
    </xf>
    <xf numFmtId="37" fontId="0" fillId="0" borderId="12" xfId="18" applyNumberFormat="1" applyFont="1" applyFill="1" applyBorder="1" applyAlignment="1">
      <alignment vertical="center"/>
    </xf>
    <xf numFmtId="37" fontId="0" fillId="0" borderId="12" xfId="18" applyNumberFormat="1" applyFont="1" applyBorder="1" applyAlignment="1">
      <alignment vertical="center"/>
    </xf>
    <xf numFmtId="37" fontId="0" fillId="0" borderId="11" xfId="18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37" fontId="0" fillId="0" borderId="43" xfId="18" applyNumberFormat="1" applyFont="1" applyFill="1" applyBorder="1" applyAlignment="1">
      <alignment vertical="center"/>
    </xf>
    <xf numFmtId="37" fontId="0" fillId="0" borderId="44" xfId="18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0" xfId="0" applyAlignment="1">
      <alignment vertical="center" wrapText="1"/>
    </xf>
    <xf numFmtId="37" fontId="0" fillId="0" borderId="29" xfId="18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37" fontId="0" fillId="0" borderId="8" xfId="18" applyNumberFormat="1" applyFont="1" applyFill="1" applyBorder="1" applyAlignment="1">
      <alignment vertical="center"/>
    </xf>
    <xf numFmtId="37" fontId="0" fillId="0" borderId="46" xfId="18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37" fontId="0" fillId="0" borderId="36" xfId="18" applyNumberFormat="1" applyFont="1" applyFill="1" applyBorder="1" applyAlignment="1">
      <alignment vertical="center"/>
    </xf>
    <xf numFmtId="37" fontId="0" fillId="0" borderId="48" xfId="18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164" fontId="60" fillId="0" borderId="0" xfId="18" applyNumberFormat="1" applyFont="1" applyBorder="1" applyAlignment="1">
      <alignment vertical="center"/>
    </xf>
    <xf numFmtId="37" fontId="0" fillId="0" borderId="50" xfId="18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4" fontId="60" fillId="0" borderId="53" xfId="18" applyNumberFormat="1" applyFont="1" applyBorder="1" applyAlignment="1">
      <alignment vertical="center"/>
    </xf>
    <xf numFmtId="37" fontId="4" fillId="0" borderId="52" xfId="0" applyNumberFormat="1" applyFont="1" applyBorder="1" applyAlignment="1">
      <alignment vertical="center"/>
    </xf>
    <xf numFmtId="37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64" fontId="0" fillId="0" borderId="0" xfId="18" applyNumberFormat="1" applyFont="1" applyFill="1" applyBorder="1" applyAlignment="1">
      <alignment vertical="center"/>
    </xf>
    <xf numFmtId="164" fontId="0" fillId="0" borderId="56" xfId="18" applyNumberFormat="1" applyFont="1" applyFill="1" applyBorder="1" applyAlignment="1">
      <alignment vertical="center"/>
    </xf>
    <xf numFmtId="164" fontId="59" fillId="0" borderId="0" xfId="18" applyNumberFormat="1" applyFont="1" applyFill="1" applyBorder="1" applyAlignment="1">
      <alignment vertical="center"/>
    </xf>
    <xf numFmtId="164" fontId="0" fillId="0" borderId="26" xfId="18" applyNumberFormat="1" applyFont="1" applyFill="1" applyBorder="1" applyAlignment="1">
      <alignment vertical="center"/>
    </xf>
    <xf numFmtId="0" fontId="59" fillId="0" borderId="24" xfId="0" applyFont="1" applyBorder="1" applyAlignment="1">
      <alignment vertical="center"/>
    </xf>
    <xf numFmtId="164" fontId="59" fillId="0" borderId="0" xfId="18" applyNumberFormat="1" applyFont="1" applyBorder="1" applyAlignment="1">
      <alignment vertical="center"/>
    </xf>
    <xf numFmtId="37" fontId="59" fillId="0" borderId="0" xfId="18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64" fontId="0" fillId="0" borderId="0" xfId="18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64" fontId="0" fillId="0" borderId="58" xfId="0" applyNumberFormat="1" applyFont="1" applyBorder="1" applyAlignment="1">
      <alignment vertical="center"/>
    </xf>
    <xf numFmtId="164" fontId="0" fillId="0" borderId="59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5" fontId="0" fillId="0" borderId="0" xfId="0" applyNumberFormat="1" applyFont="1"/>
    <xf numFmtId="0" fontId="0" fillId="55" borderId="0" xfId="0" applyFont="1" applyFill="1"/>
    <xf numFmtId="37" fontId="61" fillId="0" borderId="40" xfId="18" applyNumberFormat="1" applyFont="1" applyFill="1" applyBorder="1" applyAlignment="1">
      <alignment vertical="center"/>
    </xf>
    <xf numFmtId="37" fontId="61" fillId="0" borderId="0" xfId="18" applyNumberFormat="1" applyFont="1" applyBorder="1" applyAlignment="1">
      <alignment vertical="center"/>
    </xf>
    <xf numFmtId="37" fontId="61" fillId="0" borderId="0" xfId="18" applyNumberFormat="1" applyFont="1" applyFill="1" applyBorder="1" applyAlignment="1">
      <alignment vertical="center"/>
    </xf>
    <xf numFmtId="37" fontId="61" fillId="0" borderId="43" xfId="18" applyNumberFormat="1" applyFont="1" applyFill="1" applyBorder="1" applyAlignment="1">
      <alignment vertical="center"/>
    </xf>
    <xf numFmtId="37" fontId="61" fillId="0" borderId="8" xfId="18" applyNumberFormat="1" applyFont="1" applyFill="1" applyBorder="1" applyAlignment="1">
      <alignment vertical="center"/>
    </xf>
    <xf numFmtId="37" fontId="61" fillId="0" borderId="36" xfId="18" applyNumberFormat="1" applyFont="1" applyFill="1" applyBorder="1" applyAlignment="1">
      <alignment vertical="center"/>
    </xf>
    <xf numFmtId="37" fontId="61" fillId="0" borderId="0" xfId="-20478" applyNumberFormat="1" applyFont="1" applyBorder="1"/>
    <xf numFmtId="37" fontId="61" fillId="0" borderId="0" xfId="0" applyNumberFormat="1" applyFont="1"/>
    <xf numFmtId="0" fontId="61" fillId="0" borderId="0" xfId="0" applyFont="1"/>
    <xf numFmtId="5" fontId="4" fillId="0" borderId="34" xfId="0" applyNumberFormat="1" applyFont="1" applyBorder="1"/>
    <xf numFmtId="37" fontId="0" fillId="0" borderId="26" xfId="18" applyNumberFormat="1" applyFont="1" applyFill="1" applyBorder="1" applyAlignment="1">
      <alignment vertical="center"/>
    </xf>
    <xf numFmtId="0" fontId="4" fillId="0" borderId="60" xfId="0" applyFont="1" applyBorder="1" applyAlignment="1">
      <alignment horizontal="left" vertical="center"/>
    </xf>
    <xf numFmtId="0" fontId="4" fillId="0" borderId="30" xfId="0" applyFont="1" applyBorder="1"/>
    <xf numFmtId="0" fontId="4" fillId="0" borderId="31" xfId="0" applyFont="1" applyBorder="1"/>
    <xf numFmtId="0" fontId="0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164" fontId="4" fillId="0" borderId="34" xfId="18" applyNumberFormat="1" applyFont="1" applyBorder="1"/>
    <xf numFmtId="37" fontId="0" fillId="0" borderId="0" xfId="0" applyNumberFormat="1"/>
    <xf numFmtId="164" fontId="0" fillId="0" borderId="0" xfId="18" applyNumberFormat="1" applyFont="1"/>
    <xf numFmtId="164" fontId="61" fillId="0" borderId="0" xfId="18" applyNumberFormat="1" applyFont="1"/>
    <xf numFmtId="164" fontId="0" fillId="0" borderId="30" xfId="18" applyNumberFormat="1" applyFont="1" applyBorder="1"/>
    <xf numFmtId="0" fontId="4" fillId="0" borderId="60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50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Normal 2 9" xfId="45075"/>
  </cellStyles>
  <dxfs count="442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microsoft.com/office/2017/10/relationships/person" Target="persons/person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higinsky, Steven@CDA" id="{4EEC604F-DF15-4AD2-A0EF-DC47A4EDC9C0}" userId="S::steven.chiginsky@aging.ca.gov::d12765e8-4c3d-4ed2-8b14-3c1f68fe71b6" providerId="AD"/>
</personList>
</file>

<file path=xl/tables/table1.xml><?xml version="1.0" encoding="utf-8"?>
<table xmlns="http://schemas.openxmlformats.org/spreadsheetml/2006/main" id="1" name="Table1" displayName="Table1" ref="A10:I43" totalsRowShown="0" headerRowDxfId="441" dataDxfId="439" tableBorderDxfId="438" headerRowBorderDxfId="440">
  <autoFilter ref="A10:I43"/>
  <tableColumns count="9">
    <tableColumn id="1" name="Program" dataDxfId="437"/>
    <tableColumn id="2" name="Fund Type" dataDxfId="436"/>
    <tableColumn id="3" name="Project Number" dataDxfId="435"/>
    <tableColumn id="4" name="Baseline" dataDxfId="434"/>
    <tableColumn id="6" name="Adjustments" dataDxfId="433"/>
    <tableColumn id="7" name="Transfers" dataDxfId="432"/>
    <tableColumn id="8" name="OTO" dataDxfId="431"/>
    <tableColumn id="9" name="Updated Total" dataDxfId="430"/>
    <tableColumn id="10" name="Net Change" dataDxfId="42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7" name="Table1678" displayName="Table1678" ref="A10:I43" totalsRowShown="0" headerRowDxfId="324" dataDxfId="322" tableBorderDxfId="321" headerRowBorderDxfId="323">
  <tableColumns count="9">
    <tableColumn id="1" name="Program" dataDxfId="320"/>
    <tableColumn id="2" name="Fund Type" dataDxfId="319"/>
    <tableColumn id="3" name="Project Number" dataDxfId="318"/>
    <tableColumn id="4" name="Baseline" dataDxfId="317"/>
    <tableColumn id="6" name="Adjustments" dataDxfId="316"/>
    <tableColumn id="7" name="Transfers" dataDxfId="315"/>
    <tableColumn id="8" name="OTO" dataDxfId="314"/>
    <tableColumn id="9" name="Updated Total" dataDxfId="313"/>
    <tableColumn id="10" name="Net Change" dataDxfId="3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8" name="Table1679" displayName="Table1679" ref="A10:I43" totalsRowShown="0" headerRowDxfId="311" dataDxfId="309" tableBorderDxfId="308" headerRowBorderDxfId="310">
  <tableColumns count="9">
    <tableColumn id="1" name="Program" dataDxfId="307"/>
    <tableColumn id="2" name="Fund Type" dataDxfId="306"/>
    <tableColumn id="3" name="Project Number" dataDxfId="305"/>
    <tableColumn id="4" name="Baseline" dataDxfId="304"/>
    <tableColumn id="6" name="Adjustments" dataDxfId="303"/>
    <tableColumn id="7" name="Transfers" dataDxfId="302"/>
    <tableColumn id="8" name="OTO" dataDxfId="301"/>
    <tableColumn id="9" name="Updated Total" dataDxfId="300"/>
    <tableColumn id="10" name="Net Change" dataDxfId="29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9" name="Table1680" displayName="Table1680" ref="A10:I43" totalsRowShown="0" headerRowDxfId="298" dataDxfId="296" tableBorderDxfId="295" headerRowBorderDxfId="297">
  <tableColumns count="9">
    <tableColumn id="1" name="Program" dataDxfId="294"/>
    <tableColumn id="2" name="Fund Type" dataDxfId="293"/>
    <tableColumn id="3" name="Project Number" dataDxfId="292"/>
    <tableColumn id="4" name="Baseline" dataDxfId="291"/>
    <tableColumn id="6" name="Adjustments" dataDxfId="290"/>
    <tableColumn id="7" name="Transfers" dataDxfId="289"/>
    <tableColumn id="8" name="OTO" dataDxfId="288"/>
    <tableColumn id="9" name="Updated Total" dataDxfId="287"/>
    <tableColumn id="10" name="Net Change" dataDxfId="28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0" name="Table1681" displayName="Table1681" ref="A10:I43" totalsRowShown="0" headerRowDxfId="285" dataDxfId="283" tableBorderDxfId="282" headerRowBorderDxfId="284">
  <tableColumns count="9">
    <tableColumn id="1" name="Program" dataDxfId="281"/>
    <tableColumn id="2" name="Fund Type" dataDxfId="280"/>
    <tableColumn id="3" name="Project Number" dataDxfId="279"/>
    <tableColumn id="4" name="Baseline" dataDxfId="278"/>
    <tableColumn id="6" name="Adjustments" dataDxfId="277"/>
    <tableColumn id="7" name="Transfers" dataDxfId="276"/>
    <tableColumn id="8" name="OTO" dataDxfId="275"/>
    <tableColumn id="9" name="Updated Total" dataDxfId="274"/>
    <tableColumn id="10" name="Net Change" dataDxfId="27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1" name="Table1682" displayName="Table1682" ref="A10:I43" totalsRowShown="0" headerRowDxfId="272" dataDxfId="270" tableBorderDxfId="269" headerRowBorderDxfId="271">
  <tableColumns count="9">
    <tableColumn id="1" name="Program" dataDxfId="268"/>
    <tableColumn id="2" name="Fund Type" dataDxfId="267"/>
    <tableColumn id="3" name="Project Number" dataDxfId="266"/>
    <tableColumn id="4" name="Baseline" dataDxfId="265"/>
    <tableColumn id="6" name="Adjustments" dataDxfId="264"/>
    <tableColumn id="7" name="Transfers" dataDxfId="263"/>
    <tableColumn id="8" name="OTO" dataDxfId="262"/>
    <tableColumn id="9" name="Updated Total" dataDxfId="261"/>
    <tableColumn id="10" name="Net Change" dataDxfId="26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2" name="Table1683" displayName="Table1683" ref="A10:I43" totalsRowShown="0" headerRowDxfId="259" dataDxfId="257" tableBorderDxfId="256" headerRowBorderDxfId="258">
  <tableColumns count="9">
    <tableColumn id="1" name="Program" dataDxfId="255"/>
    <tableColumn id="2" name="Fund Type" dataDxfId="254"/>
    <tableColumn id="3" name="Project Number" dataDxfId="253"/>
    <tableColumn id="4" name="Baseline" dataDxfId="252"/>
    <tableColumn id="6" name="Adjustments" dataDxfId="251"/>
    <tableColumn id="7" name="Transfers" dataDxfId="250"/>
    <tableColumn id="8" name="OTO" dataDxfId="249"/>
    <tableColumn id="9" name="Updated Total" dataDxfId="248"/>
    <tableColumn id="10" name="Net Change" dataDxfId="247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83" name="Table1684" displayName="Table1684" ref="A10:I43" totalsRowShown="0" headerRowDxfId="246" dataDxfId="244" tableBorderDxfId="243" headerRowBorderDxfId="245">
  <tableColumns count="9">
    <tableColumn id="1" name="Program" dataDxfId="242"/>
    <tableColumn id="2" name="Fund Type" dataDxfId="241"/>
    <tableColumn id="3" name="Project Number" dataDxfId="240"/>
    <tableColumn id="4" name="Baseline" dataDxfId="239"/>
    <tableColumn id="6" name="Adjustments" dataDxfId="238"/>
    <tableColumn id="7" name="Transfers" dataDxfId="237"/>
    <tableColumn id="8" name="OTO" dataDxfId="236"/>
    <tableColumn id="9" name="Updated Total" dataDxfId="235"/>
    <tableColumn id="10" name="Net Change" dataDxfId="23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4" name="Table1685" displayName="Table1685" ref="A10:I43" totalsRowShown="0" headerRowDxfId="233" dataDxfId="231" tableBorderDxfId="230" headerRowBorderDxfId="232">
  <tableColumns count="9">
    <tableColumn id="1" name="Program" dataDxfId="229"/>
    <tableColumn id="2" name="Fund Type" dataDxfId="228"/>
    <tableColumn id="3" name="Project Number" dataDxfId="227"/>
    <tableColumn id="4" name="Baseline" dataDxfId="226"/>
    <tableColumn id="6" name="Adjustments" dataDxfId="225"/>
    <tableColumn id="7" name="Transfers" dataDxfId="224"/>
    <tableColumn id="8" name="OTO" dataDxfId="223"/>
    <tableColumn id="9" name="Updated Total" dataDxfId="222"/>
    <tableColumn id="10" name="Net Change" dataDxfId="22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1" name="Table1686102" displayName="Table1686102" ref="A10:I43" totalsRowShown="0" headerRowDxfId="220" dataDxfId="218" tableBorderDxfId="217" headerRowBorderDxfId="219">
  <tableColumns count="9">
    <tableColumn id="1" name="Program" dataDxfId="216"/>
    <tableColumn id="2" name="Fund Type" dataDxfId="215"/>
    <tableColumn id="3" name="Project Number" dataDxfId="214"/>
    <tableColumn id="4" name="Baseline" dataDxfId="213"/>
    <tableColumn id="6" name="Adjustments" dataDxfId="212"/>
    <tableColumn id="7" name="Transfers" dataDxfId="211"/>
    <tableColumn id="8" name="OTO" dataDxfId="210"/>
    <tableColumn id="9" name="Updated Total" dataDxfId="209"/>
    <tableColumn id="10" name="Net Change" dataDxfId="20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85" name="Table1686" displayName="Table1686" ref="A10:I43" totalsRowShown="0" headerRowDxfId="207" dataDxfId="205" tableBorderDxfId="204" headerRowBorderDxfId="206">
  <tableColumns count="9">
    <tableColumn id="1" name="Program" dataDxfId="203"/>
    <tableColumn id="2" name="Fund Type" dataDxfId="202"/>
    <tableColumn id="3" name="Project Number" dataDxfId="201"/>
    <tableColumn id="4" name="Baseline" dataDxfId="200"/>
    <tableColumn id="6" name="Adjustments" dataDxfId="199"/>
    <tableColumn id="7" name="Transfers" dataDxfId="198"/>
    <tableColumn id="8" name="OTO" dataDxfId="197"/>
    <tableColumn id="9" name="Updated Total" dataDxfId="196"/>
    <tableColumn id="10" name="Net Change" dataDxfId="19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A10:I43" totalsRowShown="0" headerRowDxfId="428" dataDxfId="426" tableBorderDxfId="425" headerRowBorderDxfId="427">
  <tableColumns count="9">
    <tableColumn id="1" name="Program" dataDxfId="424"/>
    <tableColumn id="2" name="Fund Type" dataDxfId="423"/>
    <tableColumn id="3" name="Project Number" dataDxfId="422"/>
    <tableColumn id="4" name="Baseline" dataDxfId="421"/>
    <tableColumn id="6" name="Adjustments" dataDxfId="420"/>
    <tableColumn id="7" name="Transfers" dataDxfId="419"/>
    <tableColumn id="8" name="OTO" dataDxfId="418"/>
    <tableColumn id="9" name="Updated Total" dataDxfId="417"/>
    <tableColumn id="10" name="Net Change" dataDxfId="41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86" name="Table1687" displayName="Table1687" ref="A10:I43" totalsRowShown="0" headerRowDxfId="194" dataDxfId="192" tableBorderDxfId="191" headerRowBorderDxfId="193">
  <tableColumns count="9">
    <tableColumn id="1" name="Program" dataDxfId="190"/>
    <tableColumn id="2" name="Fund Type" dataDxfId="189"/>
    <tableColumn id="3" name="Project Number" dataDxfId="188"/>
    <tableColumn id="4" name="Baseline" dataDxfId="187"/>
    <tableColumn id="6" name="Adjustments" dataDxfId="186"/>
    <tableColumn id="7" name="Transfers" dataDxfId="185"/>
    <tableColumn id="8" name="OTO" dataDxfId="184"/>
    <tableColumn id="9" name="Updated Total" dataDxfId="183"/>
    <tableColumn id="10" name="Net Change" dataDxfId="18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7" name="Table1688" displayName="Table1688" ref="A10:I43" totalsRowShown="0" headerRowDxfId="181" dataDxfId="179" tableBorderDxfId="178" headerRowBorderDxfId="180">
  <tableColumns count="9">
    <tableColumn id="1" name="Program" dataDxfId="177"/>
    <tableColumn id="2" name="Fund Type" dataDxfId="176"/>
    <tableColumn id="3" name="Project Number" dataDxfId="175"/>
    <tableColumn id="4" name="Baseline" dataDxfId="174"/>
    <tableColumn id="6" name="Adjustments" dataDxfId="173"/>
    <tableColumn id="7" name="Transfers" dataDxfId="172"/>
    <tableColumn id="8" name="OTO" dataDxfId="171"/>
    <tableColumn id="9" name="Updated Total" dataDxfId="170"/>
    <tableColumn id="10" name="Net Change" dataDxfId="16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8" name="Table1689" displayName="Table1689" ref="A10:I43" totalsRowShown="0" headerRowDxfId="168" dataDxfId="166" tableBorderDxfId="165" headerRowBorderDxfId="167">
  <tableColumns count="9">
    <tableColumn id="1" name="Program" dataDxfId="164"/>
    <tableColumn id="2" name="Fund Type" dataDxfId="163"/>
    <tableColumn id="3" name="Project Number" dataDxfId="162"/>
    <tableColumn id="4" name="Baseline" dataDxfId="161"/>
    <tableColumn id="6" name="Adjustments" dataDxfId="160"/>
    <tableColumn id="7" name="Transfers" dataDxfId="159"/>
    <tableColumn id="8" name="OTO" dataDxfId="158"/>
    <tableColumn id="9" name="Updated Total" dataDxfId="157"/>
    <tableColumn id="10" name="Net Change" dataDxfId="15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89" name="Table1690" displayName="Table1690" ref="A10:I43" totalsRowShown="0" headerRowDxfId="155" dataDxfId="153" tableBorderDxfId="152" headerRowBorderDxfId="154">
  <tableColumns count="9">
    <tableColumn id="1" name="Program" dataDxfId="151"/>
    <tableColumn id="2" name="Fund Type" dataDxfId="150"/>
    <tableColumn id="3" name="Project Number" dataDxfId="149"/>
    <tableColumn id="4" name="Baseline" dataDxfId="148"/>
    <tableColumn id="6" name="Adjustments" dataDxfId="147"/>
    <tableColumn id="7" name="Transfers" dataDxfId="146"/>
    <tableColumn id="8" name="OTO" dataDxfId="145"/>
    <tableColumn id="9" name="Updated Total" dataDxfId="144"/>
    <tableColumn id="10" name="Net Change" dataDxfId="143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90" name="Table1691" displayName="Table1691" ref="A10:I43" totalsRowShown="0" headerRowDxfId="142" dataDxfId="140" tableBorderDxfId="139" headerRowBorderDxfId="141">
  <tableColumns count="9">
    <tableColumn id="1" name="Program" dataDxfId="138"/>
    <tableColumn id="2" name="Fund Type" dataDxfId="137"/>
    <tableColumn id="3" name="Project Number" dataDxfId="136"/>
    <tableColumn id="4" name="Baseline" dataDxfId="135"/>
    <tableColumn id="6" name="Adjustments" dataDxfId="134"/>
    <tableColumn id="7" name="Transfers" dataDxfId="133"/>
    <tableColumn id="8" name="OTO" dataDxfId="132"/>
    <tableColumn id="9" name="Updated Total" dataDxfId="131"/>
    <tableColumn id="10" name="Net Change" dataDxfId="1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91" name="Table1692" displayName="Table1692" ref="A10:I43" totalsRowShown="0" headerRowDxfId="129" dataDxfId="127" tableBorderDxfId="126" headerRowBorderDxfId="128">
  <tableColumns count="9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s" dataDxfId="121"/>
    <tableColumn id="7" name="Transfers" dataDxfId="120"/>
    <tableColumn id="8" name="OTO" dataDxfId="119"/>
    <tableColumn id="9" name="Updated Total" dataDxfId="118"/>
    <tableColumn id="10" name="Net Change" dataDxfId="11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92" name="Table1693" displayName="Table1693" ref="A10:I43" totalsRowShown="0" headerRowDxfId="116" dataDxfId="114" tableBorderDxfId="113" headerRowBorderDxfId="115">
  <tableColumns count="9">
    <tableColumn id="1" name="Program" dataDxfId="112"/>
    <tableColumn id="2" name="Fund Type" dataDxfId="111"/>
    <tableColumn id="3" name="Project Number" dataDxfId="110"/>
    <tableColumn id="4" name="Baseline" dataDxfId="109"/>
    <tableColumn id="6" name="Adjustments" dataDxfId="108"/>
    <tableColumn id="7" name="Transfers" dataDxfId="107"/>
    <tableColumn id="8" name="OTO" dataDxfId="106"/>
    <tableColumn id="9" name="Updated Total" dataDxfId="105"/>
    <tableColumn id="10" name="Net Change" dataDxfId="10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93" name="Table1694" displayName="Table1694" ref="A10:I43" totalsRowShown="0" headerRowDxfId="103" dataDxfId="101" tableBorderDxfId="100" headerRowBorderDxfId="102">
  <tableColumns count="9">
    <tableColumn id="1" name="Program" dataDxfId="99"/>
    <tableColumn id="2" name="Fund Type" dataDxfId="98"/>
    <tableColumn id="3" name="Project Number" dataDxfId="97"/>
    <tableColumn id="4" name="Baseline" dataDxfId="96"/>
    <tableColumn id="6" name="Adjustments" dataDxfId="95"/>
    <tableColumn id="7" name="Transfers" dataDxfId="94"/>
    <tableColumn id="8" name="OTO" dataDxfId="93"/>
    <tableColumn id="9" name="Updated Total" dataDxfId="92"/>
    <tableColumn id="10" name="Net Change" dataDxfId="91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94" name="Table1695" displayName="Table1695" ref="A10:I43" totalsRowShown="0" headerRowDxfId="90" dataDxfId="88" tableBorderDxfId="87" headerRowBorderDxfId="89">
  <tableColumns count="9">
    <tableColumn id="1" name="Program" dataDxfId="86"/>
    <tableColumn id="2" name="Fund Type" dataDxfId="85"/>
    <tableColumn id="3" name="Project Number" dataDxfId="84"/>
    <tableColumn id="4" name="Baseline" dataDxfId="83"/>
    <tableColumn id="6" name="Adjustments" dataDxfId="82"/>
    <tableColumn id="7" name="Transfers" dataDxfId="81"/>
    <tableColumn id="8" name="OTO" dataDxfId="80"/>
    <tableColumn id="9" name="Updated Total" dataDxfId="79"/>
    <tableColumn id="10" name="Net Change" dataDxfId="78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00" name="Table1696101" displayName="Table1696101" ref="A10:I43" totalsRowShown="0" headerRowDxfId="77" dataDxfId="75" tableBorderDxfId="74" headerRowBorderDxfId="76">
  <tableColumns count="9">
    <tableColumn id="1" name="Program" dataDxfId="73"/>
    <tableColumn id="2" name="Fund Type" dataDxfId="72"/>
    <tableColumn id="3" name="Project Number" dataDxfId="71"/>
    <tableColumn id="4" name="Baseline" dataDxfId="70"/>
    <tableColumn id="6" name="Adjustments" dataDxfId="69"/>
    <tableColumn id="7" name="Transfers" dataDxfId="68"/>
    <tableColumn id="8" name="OTO" dataDxfId="67"/>
    <tableColumn id="9" name="Updated Total" dataDxfId="66"/>
    <tableColumn id="10" name="Net Change" dataDxfId="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0" name="Table1671" displayName="Table1671" ref="A10:I43" totalsRowShown="0" headerRowDxfId="415" dataDxfId="413" tableBorderDxfId="412" headerRowBorderDxfId="414">
  <tableColumns count="9">
    <tableColumn id="1" name="Program" dataDxfId="411"/>
    <tableColumn id="2" name="Fund Type" dataDxfId="410"/>
    <tableColumn id="3" name="Project Number" dataDxfId="409"/>
    <tableColumn id="4" name="Baseline" dataDxfId="408"/>
    <tableColumn id="6" name="Adjustments" dataDxfId="407"/>
    <tableColumn id="7" name="Transfers" dataDxfId="406"/>
    <tableColumn id="8" name="OTO" dataDxfId="405"/>
    <tableColumn id="9" name="Updated Total" dataDxfId="404"/>
    <tableColumn id="10" name="Net Change" dataDxfId="403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95" name="Table1696" displayName="Table1696" ref="A10:I43" totalsRowShown="0" headerRowDxfId="64" dataDxfId="62" tableBorderDxfId="61" headerRowBorderDxfId="63">
  <tableColumns count="9">
    <tableColumn id="1" name="Program" dataDxfId="60"/>
    <tableColumn id="2" name="Fund Type" dataDxfId="59"/>
    <tableColumn id="3" name="Project Number" dataDxfId="58"/>
    <tableColumn id="4" name="Baseline" dataDxfId="57"/>
    <tableColumn id="6" name="Adjustments" dataDxfId="56"/>
    <tableColumn id="7" name="Transfers" dataDxfId="55"/>
    <tableColumn id="8" name="OTO" dataDxfId="54"/>
    <tableColumn id="9" name="Updated Total" dataDxfId="53"/>
    <tableColumn id="10" name="Net Change" dataDxfId="5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96" name="Table1697" displayName="Table1697" ref="A10:I43" totalsRowShown="0" headerRowDxfId="51" dataDxfId="49" tableBorderDxfId="48" headerRowBorderDxfId="50">
  <tableColumns count="9">
    <tableColumn id="1" name="Program" dataDxfId="47"/>
    <tableColumn id="2" name="Fund Type" dataDxfId="46"/>
    <tableColumn id="3" name="Project Number" dataDxfId="45"/>
    <tableColumn id="4" name="Baseline" dataDxfId="44"/>
    <tableColumn id="6" name="Adjustments" dataDxfId="43"/>
    <tableColumn id="7" name="Transfers" dataDxfId="42"/>
    <tableColumn id="8" name="OTO" dataDxfId="41"/>
    <tableColumn id="9" name="Updated Total" dataDxfId="40"/>
    <tableColumn id="10" name="Net Change" dataDxfId="39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97" name="Table1698" displayName="Table1698" ref="A10:I43" totalsRowShown="0" headerRowDxfId="38" dataDxfId="36" tableBorderDxfId="35" headerRowBorderDxfId="37">
  <tableColumns count="9">
    <tableColumn id="1" name="Program" dataDxfId="34"/>
    <tableColumn id="2" name="Fund Type" dataDxfId="33"/>
    <tableColumn id="3" name="Project Number" dataDxfId="32"/>
    <tableColumn id="4" name="Baseline" dataDxfId="31"/>
    <tableColumn id="6" name="Adjustments" dataDxfId="30"/>
    <tableColumn id="7" name="Transfers" dataDxfId="29"/>
    <tableColumn id="8" name="OTO" dataDxfId="28"/>
    <tableColumn id="9" name="Updated Total" dataDxfId="27"/>
    <tableColumn id="10" name="Net Change" dataDxfId="26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98" name="Table1699" displayName="Table1699" ref="A10:I43" totalsRowShown="0" headerRowDxfId="25" dataDxfId="23" tableBorderDxfId="22" headerRowBorderDxfId="24">
  <tableColumns count="9">
    <tableColumn id="1" name="Program" dataDxfId="21"/>
    <tableColumn id="2" name="Fund Type" dataDxfId="20"/>
    <tableColumn id="3" name="Project Number" dataDxfId="19"/>
    <tableColumn id="4" name="Baseline" dataDxfId="18"/>
    <tableColumn id="6" name="Adjustments" dataDxfId="17"/>
    <tableColumn id="7" name="Transfers" dataDxfId="16"/>
    <tableColumn id="8" name="OTO" dataDxfId="15"/>
    <tableColumn id="9" name="Updated Total" dataDxfId="14"/>
    <tableColumn id="10" name="Net Change" dataDxfId="13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99" name="Table16100" displayName="Table16100" ref="A10:I43" totalsRowShown="0" headerRowDxfId="12" dataDxfId="10" tableBorderDxfId="9" headerRowBorderDxfId="11">
  <tableColumns count="9">
    <tableColumn id="1" name="Program" dataDxfId="8"/>
    <tableColumn id="2" name="Fund Type" dataDxfId="7"/>
    <tableColumn id="3" name="Project Number" dataDxfId="6"/>
    <tableColumn id="4" name="Baseline" dataDxfId="5"/>
    <tableColumn id="6" name="Adjustments" dataDxfId="4"/>
    <tableColumn id="7" name="Transfers" dataDxfId="3"/>
    <tableColumn id="8" name="OTO" dataDxfId="2"/>
    <tableColumn id="9" name="Updated Total" dataDxfId="1"/>
    <tableColumn id="10" name="Net Chang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1" name="Table1672" displayName="Table1672" ref="A10:I43" totalsRowShown="0" headerRowDxfId="402" dataDxfId="400" tableBorderDxfId="399" headerRowBorderDxfId="401">
  <tableColumns count="9">
    <tableColumn id="1" name="Program" dataDxfId="398"/>
    <tableColumn id="2" name="Fund Type" dataDxfId="397"/>
    <tableColumn id="3" name="Project Number" dataDxfId="396"/>
    <tableColumn id="4" name="Baseline" dataDxfId="395"/>
    <tableColumn id="6" name="Adjustments" dataDxfId="394"/>
    <tableColumn id="7" name="Transfers" dataDxfId="393"/>
    <tableColumn id="8" name="OTO" dataDxfId="392"/>
    <tableColumn id="9" name="Updated Total" dataDxfId="391"/>
    <tableColumn id="10" name="Net Change" dataDxfId="3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2" name="Table1673" displayName="Table1673" ref="A10:I43" totalsRowShown="0" headerRowDxfId="389" dataDxfId="387" tableBorderDxfId="386" headerRowBorderDxfId="388">
  <tableColumns count="9">
    <tableColumn id="1" name="Program" dataDxfId="385"/>
    <tableColumn id="2" name="Fund Type" dataDxfId="384"/>
    <tableColumn id="3" name="Project Number" dataDxfId="383"/>
    <tableColumn id="4" name="Baseline" dataDxfId="382"/>
    <tableColumn id="6" name="Adjustments" dataDxfId="381"/>
    <tableColumn id="7" name="Transfers" dataDxfId="380"/>
    <tableColumn id="8" name="OTO" dataDxfId="379"/>
    <tableColumn id="9" name="Updated Total" dataDxfId="378"/>
    <tableColumn id="10" name="Net Change" dataDxfId="37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3" name="Table1674" displayName="Table1674" ref="A10:I43" totalsRowShown="0" headerRowDxfId="376" dataDxfId="374" tableBorderDxfId="373" headerRowBorderDxfId="375">
  <tableColumns count="9">
    <tableColumn id="1" name="Program" dataDxfId="372"/>
    <tableColumn id="2" name="Fund Type" dataDxfId="371"/>
    <tableColumn id="3" name="Project Number" dataDxfId="370"/>
    <tableColumn id="4" name="Baseline" dataDxfId="369"/>
    <tableColumn id="6" name="Adjustments" dataDxfId="368"/>
    <tableColumn id="7" name="Transfers" dataDxfId="367"/>
    <tableColumn id="8" name="OTO" dataDxfId="366"/>
    <tableColumn id="9" name="Updated Total" dataDxfId="365"/>
    <tableColumn id="10" name="Net Change" dataDxfId="36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4" name="Table1675" displayName="Table1675" ref="A10:I43" totalsRowShown="0" headerRowDxfId="363" dataDxfId="361" tableBorderDxfId="360" headerRowBorderDxfId="362">
  <tableColumns count="9">
    <tableColumn id="1" name="Program" dataDxfId="359"/>
    <tableColumn id="2" name="Fund Type" dataDxfId="358"/>
    <tableColumn id="3" name="Project Number" dataDxfId="357"/>
    <tableColumn id="4" name="Baseline" dataDxfId="356"/>
    <tableColumn id="6" name="Adjustments" dataDxfId="355"/>
    <tableColumn id="7" name="Transfers" dataDxfId="354"/>
    <tableColumn id="8" name="OTO" dataDxfId="353"/>
    <tableColumn id="9" name="Updated Total" dataDxfId="352"/>
    <tableColumn id="10" name="Net Change" dataDxfId="35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5" name="Table1676" displayName="Table1676" ref="A10:I43" totalsRowShown="0" headerRowDxfId="350" dataDxfId="348" tableBorderDxfId="347" headerRowBorderDxfId="349">
  <tableColumns count="9">
    <tableColumn id="1" name="Program" dataDxfId="346"/>
    <tableColumn id="2" name="Fund Type" dataDxfId="345"/>
    <tableColumn id="3" name="Project Number" dataDxfId="344"/>
    <tableColumn id="4" name="Baseline" dataDxfId="343"/>
    <tableColumn id="6" name="Adjustments" dataDxfId="342"/>
    <tableColumn id="7" name="Transfers" dataDxfId="341"/>
    <tableColumn id="8" name="OTO" dataDxfId="340"/>
    <tableColumn id="9" name="Updated Total" dataDxfId="339"/>
    <tableColumn id="10" name="Net Change" dataDxfId="33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6" name="Table1677" displayName="Table1677" ref="A10:I43" totalsRowShown="0" headerRowDxfId="337" dataDxfId="335" tableBorderDxfId="334" headerRowBorderDxfId="336">
  <tableColumns count="9">
    <tableColumn id="1" name="Program" dataDxfId="333"/>
    <tableColumn id="2" name="Fund Type" dataDxfId="332"/>
    <tableColumn id="3" name="Project Number" dataDxfId="331"/>
    <tableColumn id="4" name="Baseline" dataDxfId="330"/>
    <tableColumn id="6" name="Adjustments" dataDxfId="329"/>
    <tableColumn id="7" name="Transfers" dataDxfId="328"/>
    <tableColumn id="8" name="OTO" dataDxfId="327"/>
    <tableColumn id="9" name="Updated Total" dataDxfId="326"/>
    <tableColumn id="10" name="Net Change" dataDxfId="3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0" dT="2022-04-07T22:45:14.06" personId="{4EEC604F-DF15-4AD2-A0EF-DC47A4EDC9C0}" id="{D266DA3F-65CC-4D9B-8756-6B38EC4F21AB}">
    <text>-1 for rounding match to IFF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R65"/>
  <sheetViews>
    <sheetView view="pageBreakPreview" zoomScale="60" workbookViewId="0" topLeftCell="A37">
      <selection activeCell="E62" sqref="E62"/>
    </sheetView>
  </sheetViews>
  <sheetFormatPr defaultColWidth="9.77734375" defaultRowHeight="15"/>
  <cols>
    <col min="1" max="1" width="25.88671875" style="34" customWidth="1"/>
    <col min="2" max="2" width="26.99609375" style="34" customWidth="1"/>
    <col min="3" max="4" width="15.99609375" style="34" customWidth="1"/>
    <col min="5" max="5" width="15.77734375" style="34" customWidth="1"/>
    <col min="6" max="6" width="15.4453125" style="34" customWidth="1"/>
    <col min="7" max="7" width="14.88671875" style="34" customWidth="1"/>
    <col min="8" max="8" width="14.3359375" style="34" customWidth="1"/>
    <col min="9" max="9" width="15.4453125" style="34" customWidth="1"/>
    <col min="10" max="11" width="12.77734375" style="34" customWidth="1"/>
    <col min="12" max="12" width="15.10546875" style="34" bestFit="1" customWidth="1"/>
    <col min="13" max="44" width="12.77734375" style="34" customWidth="1"/>
    <col min="45" max="16384" width="9.77734375" style="34" customWidth="1"/>
  </cols>
  <sheetData>
    <row r="1" spans="1:9" ht="15" customHeight="1">
      <c r="A1" s="30" t="s">
        <v>0</v>
      </c>
      <c r="B1" s="31"/>
      <c r="C1" s="31"/>
      <c r="D1" s="31"/>
      <c r="E1" s="31"/>
      <c r="F1" s="31"/>
      <c r="G1" s="31"/>
      <c r="H1" s="32" t="s">
        <v>6</v>
      </c>
      <c r="I1" s="33" t="s">
        <v>139</v>
      </c>
    </row>
    <row r="2" spans="1:9" ht="15">
      <c r="A2" s="35" t="s">
        <v>1</v>
      </c>
      <c r="H2" s="36" t="s">
        <v>2</v>
      </c>
      <c r="I2" s="37">
        <v>44743</v>
      </c>
    </row>
    <row r="3" spans="1:9" ht="15">
      <c r="A3" s="35"/>
      <c r="H3" s="36" t="s">
        <v>3</v>
      </c>
      <c r="I3" s="38">
        <v>1</v>
      </c>
    </row>
    <row r="4" spans="1:9" ht="15">
      <c r="A4" s="39" t="s">
        <v>109</v>
      </c>
      <c r="B4" s="40"/>
      <c r="C4" s="40"/>
      <c r="D4" s="40"/>
      <c r="E4" s="40"/>
      <c r="F4" s="40"/>
      <c r="G4" s="40"/>
      <c r="H4" s="40"/>
      <c r="I4" s="41"/>
    </row>
    <row r="5" spans="1:9" ht="15">
      <c r="A5" s="39" t="s">
        <v>118</v>
      </c>
      <c r="B5" s="40"/>
      <c r="C5" s="40"/>
      <c r="D5" s="40"/>
      <c r="E5" s="40"/>
      <c r="F5" s="40"/>
      <c r="G5" s="40"/>
      <c r="H5" s="40"/>
      <c r="I5" s="41"/>
    </row>
    <row r="6" spans="1:9" ht="15">
      <c r="A6" s="39" t="s">
        <v>119</v>
      </c>
      <c r="B6" s="40"/>
      <c r="C6" s="40"/>
      <c r="D6" s="40"/>
      <c r="E6" s="40"/>
      <c r="F6" s="40"/>
      <c r="G6" s="40"/>
      <c r="H6" s="40"/>
      <c r="I6" s="41"/>
    </row>
    <row r="7" spans="1:9" ht="15">
      <c r="A7" s="39" t="s">
        <v>42</v>
      </c>
      <c r="B7" s="40"/>
      <c r="C7" s="40"/>
      <c r="D7" s="40"/>
      <c r="E7" s="40"/>
      <c r="F7" s="40"/>
      <c r="G7" s="40"/>
      <c r="H7" s="40"/>
      <c r="I7" s="41"/>
    </row>
    <row r="8" spans="1:12" ht="16" thickBot="1">
      <c r="A8" s="39" t="s">
        <v>178</v>
      </c>
      <c r="B8" s="42"/>
      <c r="C8" s="40"/>
      <c r="D8" s="40"/>
      <c r="E8" s="40"/>
      <c r="F8" s="40"/>
      <c r="G8" s="40"/>
      <c r="H8" s="40"/>
      <c r="I8" s="41"/>
      <c r="J8" s="43"/>
      <c r="K8" s="44"/>
      <c r="L8" s="44"/>
    </row>
    <row r="9" spans="1:12" ht="16" thickBot="1">
      <c r="A9" s="137" t="s">
        <v>173</v>
      </c>
      <c r="B9" s="138"/>
      <c r="C9" s="138"/>
      <c r="D9" s="138"/>
      <c r="E9" s="138"/>
      <c r="F9" s="138"/>
      <c r="G9" s="138"/>
      <c r="H9" s="138"/>
      <c r="I9" s="139"/>
      <c r="J9" s="43"/>
      <c r="K9" s="44"/>
      <c r="L9" s="44"/>
    </row>
    <row r="10" spans="1:44" s="4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4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12" ht="15">
      <c r="A11" s="50" t="s">
        <v>72</v>
      </c>
      <c r="B11" s="51" t="s">
        <v>12</v>
      </c>
      <c r="C11" s="52" t="s">
        <v>94</v>
      </c>
      <c r="D11" s="53">
        <f>SUM(1:33!D11)</f>
        <v>33487564</v>
      </c>
      <c r="E11" s="53">
        <f>SUM(1:33!E11)</f>
        <v>0</v>
      </c>
      <c r="F11" s="53">
        <f>SUM(1:33!F11)</f>
        <v>2523000</v>
      </c>
      <c r="G11" s="53">
        <f>SUM(1:33!G11)</f>
        <v>2862466</v>
      </c>
      <c r="H11" s="53">
        <f>SUM(D11:G11)</f>
        <v>38873030</v>
      </c>
      <c r="I11" s="55">
        <f>+G11+F11+E11</f>
        <v>5385466</v>
      </c>
      <c r="J11" s="56"/>
      <c r="K11" s="56"/>
      <c r="L11" s="57"/>
    </row>
    <row r="12" spans="1:12" ht="15">
      <c r="A12" s="39" t="s">
        <v>73</v>
      </c>
      <c r="B12" s="34" t="s">
        <v>12</v>
      </c>
      <c r="C12" s="44" t="s">
        <v>95</v>
      </c>
      <c r="D12" s="58">
        <f>SUM(1:33!D12)</f>
        <v>1182414</v>
      </c>
      <c r="E12" s="58">
        <f>SUM(1:33!E12)</f>
        <v>0</v>
      </c>
      <c r="F12" s="58">
        <f>SUM(1:33!F12)</f>
        <v>8280</v>
      </c>
      <c r="G12" s="58">
        <f>SUM(1:33!G12)</f>
        <v>257878</v>
      </c>
      <c r="H12" s="59">
        <f aca="true" t="shared" si="0" ref="H12:H18">SUM(D12:G12)</f>
        <v>1448572</v>
      </c>
      <c r="I12" s="60">
        <f aca="true" t="shared" si="1" ref="I12:I18">+G12+F12+E12</f>
        <v>266158</v>
      </c>
      <c r="K12" s="56"/>
      <c r="L12" s="57"/>
    </row>
    <row r="13" spans="1:12" ht="15">
      <c r="A13" s="39" t="s">
        <v>73</v>
      </c>
      <c r="B13" s="34" t="s">
        <v>13</v>
      </c>
      <c r="C13" s="44" t="s">
        <v>96</v>
      </c>
      <c r="D13" s="58">
        <f>SUM(1:33!D13)</f>
        <v>1768225</v>
      </c>
      <c r="E13" s="58">
        <f>SUM(1:33!E13)</f>
        <v>0</v>
      </c>
      <c r="F13" s="58">
        <f>SUM(1:33!F13)</f>
        <v>0</v>
      </c>
      <c r="G13" s="58">
        <f>SUM(1:33!G13)</f>
        <v>129364</v>
      </c>
      <c r="H13" s="59">
        <f t="shared" si="0"/>
        <v>1897589</v>
      </c>
      <c r="I13" s="60">
        <f t="shared" si="1"/>
        <v>129364</v>
      </c>
      <c r="K13" s="56"/>
      <c r="L13" s="57"/>
    </row>
    <row r="14" spans="1:12" ht="15">
      <c r="A14" s="39" t="s">
        <v>73</v>
      </c>
      <c r="B14" s="34" t="s">
        <v>45</v>
      </c>
      <c r="C14" s="44" t="s">
        <v>46</v>
      </c>
      <c r="D14" s="58">
        <f>SUM(1:33!D14)</f>
        <v>3300000</v>
      </c>
      <c r="E14" s="58">
        <f>SUM(1:33!E14)</f>
        <v>0</v>
      </c>
      <c r="F14" s="58">
        <f>SUM(1:33!F14)</f>
        <v>0</v>
      </c>
      <c r="G14" s="58">
        <f>SUM(1:33!G14)</f>
        <v>0</v>
      </c>
      <c r="H14" s="59">
        <f>SUM(D14:G14)</f>
        <v>3300000</v>
      </c>
      <c r="I14" s="60">
        <f>+G14+F14+E14</f>
        <v>0</v>
      </c>
      <c r="K14" s="56"/>
      <c r="L14" s="57"/>
    </row>
    <row r="15" spans="1:12" ht="15">
      <c r="A15" s="40" t="s">
        <v>73</v>
      </c>
      <c r="B15" s="34" t="s">
        <v>130</v>
      </c>
      <c r="C15" s="44" t="s">
        <v>46</v>
      </c>
      <c r="D15" s="58">
        <f>SUM(1:33!D15)</f>
        <v>5200000</v>
      </c>
      <c r="E15" s="58">
        <f>SUM(1:33!E15)</f>
        <v>0</v>
      </c>
      <c r="F15" s="58">
        <f>SUM(1:33!F15)</f>
        <v>0</v>
      </c>
      <c r="G15" s="58">
        <f>SUM(1:33!G15)</f>
        <v>0</v>
      </c>
      <c r="H15" s="59">
        <f>SUM(D15:G15)</f>
        <v>5200000</v>
      </c>
      <c r="I15" s="59">
        <f>+G15+F15+E15</f>
        <v>0</v>
      </c>
      <c r="K15" s="56"/>
      <c r="L15" s="57"/>
    </row>
    <row r="16" spans="1:12" ht="31">
      <c r="A16" s="40" t="s">
        <v>73</v>
      </c>
      <c r="B16" s="61" t="s">
        <v>52</v>
      </c>
      <c r="C16" s="44" t="s">
        <v>53</v>
      </c>
      <c r="D16" s="58">
        <f>SUM(1:33!D16)</f>
        <v>400000</v>
      </c>
      <c r="E16" s="58">
        <f>SUM(1:33!E16)</f>
        <v>0</v>
      </c>
      <c r="F16" s="58">
        <f>SUM(1:33!F16)</f>
        <v>0</v>
      </c>
      <c r="G16" s="58">
        <f>SUM(1:33!G16)</f>
        <v>0</v>
      </c>
      <c r="H16" s="59">
        <f t="shared" si="0"/>
        <v>400000</v>
      </c>
      <c r="I16" s="59">
        <f t="shared" si="1"/>
        <v>0</v>
      </c>
      <c r="K16" s="56"/>
      <c r="L16" s="57"/>
    </row>
    <row r="17" spans="1:12" ht="31">
      <c r="A17" s="39" t="s">
        <v>73</v>
      </c>
      <c r="B17" s="61" t="s">
        <v>51</v>
      </c>
      <c r="C17" s="44" t="s">
        <v>47</v>
      </c>
      <c r="D17" s="58">
        <f>SUM(1:33!D17)</f>
        <v>1094000</v>
      </c>
      <c r="E17" s="58">
        <f>SUM(1:33!E17)</f>
        <v>0</v>
      </c>
      <c r="F17" s="58">
        <f>SUM(1:33!F17)</f>
        <v>0</v>
      </c>
      <c r="G17" s="58">
        <f>SUM(1:33!G17)</f>
        <v>1000000</v>
      </c>
      <c r="H17" s="59">
        <f t="shared" si="0"/>
        <v>2094000</v>
      </c>
      <c r="I17" s="59">
        <f t="shared" si="1"/>
        <v>1000000</v>
      </c>
      <c r="K17" s="56"/>
      <c r="L17" s="57"/>
    </row>
    <row r="18" spans="1:12" ht="15">
      <c r="A18" s="39" t="s">
        <v>73</v>
      </c>
      <c r="B18" s="61" t="s">
        <v>9</v>
      </c>
      <c r="C18" s="44" t="s">
        <v>48</v>
      </c>
      <c r="D18" s="58">
        <f>SUM(1:33!D18)</f>
        <v>1900000</v>
      </c>
      <c r="E18" s="58">
        <f>SUM(1:33!E18)</f>
        <v>0</v>
      </c>
      <c r="F18" s="58">
        <f>SUM(1:33!F18)</f>
        <v>0</v>
      </c>
      <c r="G18" s="58">
        <f>SUM(1:33!G18)</f>
        <v>0</v>
      </c>
      <c r="H18" s="58">
        <f t="shared" si="0"/>
        <v>1900000</v>
      </c>
      <c r="I18" s="136">
        <f t="shared" si="1"/>
        <v>0</v>
      </c>
      <c r="K18" s="56"/>
      <c r="L18" s="57"/>
    </row>
    <row r="19" spans="1:11" ht="14.25" customHeight="1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14844639</v>
      </c>
      <c r="E19" s="65">
        <f t="shared" si="2"/>
        <v>0</v>
      </c>
      <c r="F19" s="65">
        <f t="shared" si="2"/>
        <v>8280</v>
      </c>
      <c r="G19" s="65">
        <f t="shared" si="2"/>
        <v>1387242</v>
      </c>
      <c r="H19" s="66">
        <f t="shared" si="2"/>
        <v>16240161</v>
      </c>
      <c r="I19" s="67">
        <f t="shared" si="2"/>
        <v>1395522</v>
      </c>
      <c r="K19" s="56"/>
    </row>
    <row r="20" spans="1:12" ht="15">
      <c r="A20" s="39" t="s">
        <v>74</v>
      </c>
      <c r="B20" s="34" t="s">
        <v>15</v>
      </c>
      <c r="C20" s="44" t="s">
        <v>97</v>
      </c>
      <c r="D20" s="58">
        <f>SUM(1:33!D20)</f>
        <v>35411728</v>
      </c>
      <c r="E20" s="58">
        <f>SUM(1:33!E20)</f>
        <v>0</v>
      </c>
      <c r="F20" s="58">
        <f>SUM(1:33!F20)</f>
        <v>-819879</v>
      </c>
      <c r="G20" s="58">
        <f>SUM(1:33!G20)</f>
        <v>2814753</v>
      </c>
      <c r="H20" s="59">
        <f>SUM(D20:G20)</f>
        <v>37406602</v>
      </c>
      <c r="I20" s="60">
        <f>+G20+F20+E20</f>
        <v>1994874</v>
      </c>
      <c r="J20" s="56"/>
      <c r="K20" s="56"/>
      <c r="L20" s="57"/>
    </row>
    <row r="21" spans="1:12" ht="15">
      <c r="A21" s="39" t="s">
        <v>74</v>
      </c>
      <c r="B21" s="34" t="s">
        <v>16</v>
      </c>
      <c r="C21" s="44" t="s">
        <v>49</v>
      </c>
      <c r="D21" s="58">
        <f>SUM(1:33!D21)</f>
        <v>3686000</v>
      </c>
      <c r="E21" s="58">
        <f>SUM(1:33!E21)</f>
        <v>0</v>
      </c>
      <c r="F21" s="58">
        <f>SUM(1:33!F21)</f>
        <v>3117313</v>
      </c>
      <c r="G21" s="58">
        <f>SUM(1:33!G21)</f>
        <v>0</v>
      </c>
      <c r="H21" s="59">
        <f>SUM(D21:G21)</f>
        <v>6803313</v>
      </c>
      <c r="I21" s="60">
        <f>+G21+F21+E21</f>
        <v>3117313</v>
      </c>
      <c r="J21" s="68"/>
      <c r="K21" s="56"/>
      <c r="L21" s="57"/>
    </row>
    <row r="22" spans="1:12" ht="15">
      <c r="A22" s="39" t="s">
        <v>74</v>
      </c>
      <c r="B22" s="69" t="s">
        <v>104</v>
      </c>
      <c r="C22" s="44" t="s">
        <v>49</v>
      </c>
      <c r="D22" s="58">
        <f>SUM(1:33!D22)</f>
        <v>5776000</v>
      </c>
      <c r="E22" s="58">
        <f>SUM(1:33!E22)</f>
        <v>0</v>
      </c>
      <c r="F22" s="58">
        <f>SUM(1:33!F22)</f>
        <v>0</v>
      </c>
      <c r="G22" s="58">
        <f>SUM(1:33!G22)</f>
        <v>0</v>
      </c>
      <c r="H22" s="59">
        <f>SUM(D22:G22)</f>
        <v>5776000</v>
      </c>
      <c r="I22" s="60">
        <f>+G22+F22+E22</f>
        <v>0</v>
      </c>
      <c r="J22" s="68"/>
      <c r="K22" s="56"/>
      <c r="L22" s="57"/>
    </row>
    <row r="23" spans="1:12" ht="15">
      <c r="A23" s="39" t="s">
        <v>74</v>
      </c>
      <c r="B23" s="34" t="s">
        <v>17</v>
      </c>
      <c r="C23" s="44" t="s">
        <v>98</v>
      </c>
      <c r="D23" s="58">
        <f>SUM(1:33!D23)</f>
        <v>5350796</v>
      </c>
      <c r="E23" s="58">
        <f>SUM(1:33!E23)</f>
        <v>0</v>
      </c>
      <c r="F23" s="58">
        <f>SUM(1:33!F23)</f>
        <v>0</v>
      </c>
      <c r="G23" s="58">
        <f>SUM(1:33!G23)</f>
        <v>0</v>
      </c>
      <c r="H23" s="59">
        <f>SUM(D23:G23)</f>
        <v>5350796</v>
      </c>
      <c r="I23" s="60">
        <f>+G23+F23+E23</f>
        <v>0</v>
      </c>
      <c r="K23" s="56"/>
      <c r="L23" s="57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50224524</v>
      </c>
      <c r="E24" s="65">
        <f>SUM(E20:E23)</f>
        <v>0</v>
      </c>
      <c r="F24" s="65">
        <f>SUM(F20:F23)</f>
        <v>2297434</v>
      </c>
      <c r="G24" s="65">
        <f>SUM(G20:G23)</f>
        <v>2814753</v>
      </c>
      <c r="H24" s="66">
        <f t="shared" si="3"/>
        <v>55336711</v>
      </c>
      <c r="I24" s="67">
        <f t="shared" si="3"/>
        <v>5112187</v>
      </c>
      <c r="K24" s="56"/>
    </row>
    <row r="25" spans="1:12" ht="15">
      <c r="A25" s="39" t="s">
        <v>75</v>
      </c>
      <c r="B25" s="34" t="s">
        <v>18</v>
      </c>
      <c r="C25" s="44" t="s">
        <v>99</v>
      </c>
      <c r="D25" s="58">
        <f>SUM(1:33!D25)</f>
        <v>33135223</v>
      </c>
      <c r="E25" s="58">
        <f>SUM(1:33!E25)</f>
        <v>0</v>
      </c>
      <c r="F25" s="58">
        <f>SUM(1:33!F25)</f>
        <v>-1711401</v>
      </c>
      <c r="G25" s="58">
        <f>SUM(1:33!G25)</f>
        <v>4210202</v>
      </c>
      <c r="H25" s="59">
        <f>SUM(D25:G25)</f>
        <v>35634024</v>
      </c>
      <c r="I25" s="60">
        <f>+G25+F25+E25</f>
        <v>2498801</v>
      </c>
      <c r="J25" s="56"/>
      <c r="K25" s="56"/>
      <c r="L25" s="57"/>
    </row>
    <row r="26" spans="1:12" ht="15">
      <c r="A26" s="39" t="s">
        <v>75</v>
      </c>
      <c r="B26" s="34" t="s">
        <v>19</v>
      </c>
      <c r="C26" s="44" t="s">
        <v>50</v>
      </c>
      <c r="D26" s="58">
        <f>SUM(1:33!D26)</f>
        <v>39620000</v>
      </c>
      <c r="E26" s="58">
        <f>SUM(1:33!E26)</f>
        <v>0</v>
      </c>
      <c r="F26" s="58">
        <f>SUM(1:33!F26)</f>
        <v>-3117313</v>
      </c>
      <c r="G26" s="58">
        <f>SUM(1:33!G26)</f>
        <v>0</v>
      </c>
      <c r="H26" s="58">
        <f>SUM(D26:G26)</f>
        <v>36502687</v>
      </c>
      <c r="I26" s="136">
        <f>+G26+F26+E26</f>
        <v>-3117313</v>
      </c>
      <c r="K26" s="56"/>
      <c r="L26" s="57"/>
    </row>
    <row r="27" spans="1:12" ht="15">
      <c r="A27" s="39" t="s">
        <v>75</v>
      </c>
      <c r="B27" s="34" t="s">
        <v>108</v>
      </c>
      <c r="C27" s="44" t="s">
        <v>50</v>
      </c>
      <c r="D27" s="58">
        <f>SUM(1:33!D27)</f>
        <v>11724000</v>
      </c>
      <c r="E27" s="58">
        <f>SUM(1:33!E27)</f>
        <v>0</v>
      </c>
      <c r="F27" s="58">
        <f>SUM(1:33!F27)</f>
        <v>0</v>
      </c>
      <c r="G27" s="58">
        <f>SUM(1:33!G27)</f>
        <v>0</v>
      </c>
      <c r="H27" s="58">
        <f>SUM(D27:G27)</f>
        <v>11724000</v>
      </c>
      <c r="I27" s="136">
        <f>+G27+F27+E27</f>
        <v>0</v>
      </c>
      <c r="K27" s="56"/>
      <c r="L27" s="57"/>
    </row>
    <row r="28" spans="1:12" ht="15">
      <c r="A28" s="39" t="s">
        <v>75</v>
      </c>
      <c r="B28" s="34" t="s">
        <v>20</v>
      </c>
      <c r="C28" s="44" t="s">
        <v>100</v>
      </c>
      <c r="D28" s="58">
        <f>SUM(1:33!D28)</f>
        <v>7886223</v>
      </c>
      <c r="E28" s="58">
        <f>SUM(1:33!E28)</f>
        <v>0</v>
      </c>
      <c r="F28" s="58">
        <f>SUM(1:33!F28)</f>
        <v>0</v>
      </c>
      <c r="G28" s="58">
        <f>SUM(1:33!G28)</f>
        <v>0</v>
      </c>
      <c r="H28" s="59">
        <f>SUM(D28:G28)</f>
        <v>7886223</v>
      </c>
      <c r="I28" s="60">
        <f>+G28+F28+E28</f>
        <v>0</v>
      </c>
      <c r="K28" s="56"/>
      <c r="L28" s="57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92365446</v>
      </c>
      <c r="E29" s="65">
        <f t="shared" si="4"/>
        <v>0</v>
      </c>
      <c r="F29" s="65">
        <f t="shared" si="4"/>
        <v>-4828714</v>
      </c>
      <c r="G29" s="65">
        <f t="shared" si="4"/>
        <v>4210202</v>
      </c>
      <c r="H29" s="66">
        <f t="shared" si="4"/>
        <v>91746934</v>
      </c>
      <c r="I29" s="67">
        <f t="shared" si="4"/>
        <v>-618512</v>
      </c>
      <c r="K29" s="56"/>
    </row>
    <row r="30" spans="1:12" ht="15">
      <c r="A30" s="39" t="s">
        <v>76</v>
      </c>
      <c r="B30" s="34" t="s">
        <v>22</v>
      </c>
      <c r="C30" s="44" t="s">
        <v>101</v>
      </c>
      <c r="D30" s="58">
        <f>SUM(1:33!D30)</f>
        <v>2338893</v>
      </c>
      <c r="E30" s="58">
        <f>SUM(1:33!E30)</f>
        <v>0</v>
      </c>
      <c r="F30" s="58">
        <f>SUM(1:33!F30)</f>
        <v>0</v>
      </c>
      <c r="G30" s="58">
        <f>SUM(1:33!G30)</f>
        <v>550025</v>
      </c>
      <c r="H30" s="59">
        <f>SUM(D30:G30)</f>
        <v>2888918</v>
      </c>
      <c r="I30" s="60">
        <f aca="true" t="shared" si="5" ref="I30:I35">+G30+F30+E30</f>
        <v>550025</v>
      </c>
      <c r="K30" s="56"/>
      <c r="L30" s="57"/>
    </row>
    <row r="31" spans="1:12" ht="15">
      <c r="A31" s="39" t="s">
        <v>77</v>
      </c>
      <c r="B31" s="34" t="s">
        <v>23</v>
      </c>
      <c r="C31" s="44" t="s">
        <v>102</v>
      </c>
      <c r="D31" s="58">
        <f>SUM(1:33!D31)</f>
        <v>15658576</v>
      </c>
      <c r="E31" s="58">
        <f>SUM(1:33!E31)</f>
        <v>0</v>
      </c>
      <c r="F31" s="58">
        <f>SUM(1:33!F31)</f>
        <v>43751</v>
      </c>
      <c r="G31" s="58">
        <f>SUM(1:33!G31)</f>
        <v>2095824</v>
      </c>
      <c r="H31" s="59">
        <f>SUM(D31:G31)</f>
        <v>17798151</v>
      </c>
      <c r="I31" s="60">
        <f t="shared" si="5"/>
        <v>2139575</v>
      </c>
      <c r="J31" s="56"/>
      <c r="K31" s="56"/>
      <c r="L31" s="57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f>SUM(1:33!D32)</f>
        <v>467364</v>
      </c>
      <c r="E32" s="58">
        <f>SUM(1:33!E32)</f>
        <v>0</v>
      </c>
      <c r="F32" s="58">
        <f>SUM(1:33!F32)</f>
        <v>0</v>
      </c>
      <c r="G32" s="58">
        <f>SUM(1:33!G32)</f>
        <v>49655</v>
      </c>
      <c r="H32" s="59">
        <f aca="true" t="shared" si="6" ref="H32:H42">SUM(D32:G32)</f>
        <v>517019</v>
      </c>
      <c r="I32" s="60">
        <f t="shared" si="5"/>
        <v>49655</v>
      </c>
      <c r="K32" s="56"/>
      <c r="L32" s="57"/>
    </row>
    <row r="33" spans="1:12" ht="15">
      <c r="A33" s="70" t="s">
        <v>79</v>
      </c>
      <c r="B33" s="71" t="s">
        <v>79</v>
      </c>
      <c r="C33" s="72" t="s">
        <v>107</v>
      </c>
      <c r="D33" s="73">
        <f>SUM(1:33!D33)</f>
        <v>13468268</v>
      </c>
      <c r="E33" s="73">
        <f>SUM(1:33!E33)</f>
        <v>0</v>
      </c>
      <c r="F33" s="73">
        <f>SUM(1:33!F33)</f>
        <v>-43751</v>
      </c>
      <c r="G33" s="73">
        <f>SUM(1:33!G33)</f>
        <v>0</v>
      </c>
      <c r="H33" s="73">
        <f t="shared" si="6"/>
        <v>13424517</v>
      </c>
      <c r="I33" s="74">
        <f t="shared" si="5"/>
        <v>-43751</v>
      </c>
      <c r="K33" s="56"/>
      <c r="L33" s="57"/>
    </row>
    <row r="34" spans="1:12" ht="15">
      <c r="A34" s="75" t="s">
        <v>135</v>
      </c>
      <c r="B34" s="76" t="s">
        <v>12</v>
      </c>
      <c r="C34" s="44" t="s">
        <v>107</v>
      </c>
      <c r="D34" s="58">
        <f>SUM(1:33!D34)</f>
        <v>4112097</v>
      </c>
      <c r="E34" s="58">
        <f>SUM(1:33!E34)</f>
        <v>0</v>
      </c>
      <c r="F34" s="58">
        <f>SUM(1:33!F34)</f>
        <v>0</v>
      </c>
      <c r="G34" s="58">
        <f>SUM(1:33!G34)</f>
        <v>0</v>
      </c>
      <c r="H34" s="58">
        <f t="shared" si="6"/>
        <v>4112097</v>
      </c>
      <c r="I34" s="77">
        <f t="shared" si="5"/>
        <v>0</v>
      </c>
      <c r="K34" s="56"/>
      <c r="L34" s="57"/>
    </row>
    <row r="35" spans="1:12" ht="15">
      <c r="A35" s="75" t="s">
        <v>135</v>
      </c>
      <c r="B35" s="76" t="s">
        <v>15</v>
      </c>
      <c r="C35" s="44" t="s">
        <v>107</v>
      </c>
      <c r="D35" s="58">
        <f>SUM(1:33!D35)</f>
        <v>3934637</v>
      </c>
      <c r="E35" s="58">
        <f>SUM(1:33!E35)</f>
        <v>0</v>
      </c>
      <c r="F35" s="58">
        <f>SUM(1:33!F35)</f>
        <v>0</v>
      </c>
      <c r="G35" s="58">
        <f>SUM(1:33!G35)</f>
        <v>0</v>
      </c>
      <c r="H35" s="58">
        <f t="shared" si="6"/>
        <v>3934637</v>
      </c>
      <c r="I35" s="77">
        <f t="shared" si="5"/>
        <v>0</v>
      </c>
      <c r="K35" s="56"/>
      <c r="L35" s="57"/>
    </row>
    <row r="36" spans="1:12" ht="15">
      <c r="A36" s="75" t="s">
        <v>135</v>
      </c>
      <c r="B36" s="76" t="s">
        <v>18</v>
      </c>
      <c r="C36" s="44" t="s">
        <v>107</v>
      </c>
      <c r="D36" s="58">
        <f>SUM(1:33!D36)</f>
        <v>3681692</v>
      </c>
      <c r="E36" s="58">
        <f>SUM(1:33!E36)</f>
        <v>0</v>
      </c>
      <c r="F36" s="58">
        <f>SUM(1:33!F36)</f>
        <v>0</v>
      </c>
      <c r="G36" s="58">
        <f>SUM(1:33!G36)</f>
        <v>0</v>
      </c>
      <c r="H36" s="58">
        <f t="shared" si="6"/>
        <v>3681692</v>
      </c>
      <c r="I36" s="77">
        <f aca="true" t="shared" si="7" ref="I36:I42">+G36+F36+E36</f>
        <v>0</v>
      </c>
      <c r="K36" s="56"/>
      <c r="L36" s="57"/>
    </row>
    <row r="37" spans="1:12" ht="15">
      <c r="A37" s="78" t="s">
        <v>135</v>
      </c>
      <c r="B37" s="79" t="s">
        <v>23</v>
      </c>
      <c r="C37" s="80" t="s">
        <v>107</v>
      </c>
      <c r="D37" s="81">
        <f>SUM(1:33!D37)</f>
        <v>1739842</v>
      </c>
      <c r="E37" s="81">
        <f>SUM(1:33!E37)</f>
        <v>0</v>
      </c>
      <c r="F37" s="81">
        <f>SUM(1:33!F37)</f>
        <v>-43751</v>
      </c>
      <c r="G37" s="81">
        <f>SUM(1:33!G37)</f>
        <v>0</v>
      </c>
      <c r="H37" s="81">
        <f t="shared" si="6"/>
        <v>1696091</v>
      </c>
      <c r="I37" s="82">
        <f t="shared" si="7"/>
        <v>-43751</v>
      </c>
      <c r="K37" s="56"/>
      <c r="L37" s="57"/>
    </row>
    <row r="38" spans="1:12" ht="31.5" thickBot="1">
      <c r="A38" s="83" t="s">
        <v>79</v>
      </c>
      <c r="B38" s="84" t="s">
        <v>115</v>
      </c>
      <c r="C38" s="85" t="s">
        <v>116</v>
      </c>
      <c r="D38" s="86">
        <f>SUM(1:33!D38)</f>
        <v>3300000</v>
      </c>
      <c r="E38" s="86">
        <f>SUM(1:33!E38)</f>
        <v>0</v>
      </c>
      <c r="F38" s="86">
        <f>SUM(1:33!F38)</f>
        <v>0</v>
      </c>
      <c r="G38" s="86">
        <f>SUM(1:33!G38)</f>
        <v>0</v>
      </c>
      <c r="H38" s="86">
        <f t="shared" si="6"/>
        <v>3300000</v>
      </c>
      <c r="I38" s="87">
        <f t="shared" si="7"/>
        <v>0</v>
      </c>
      <c r="K38" s="56"/>
      <c r="L38" s="57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150155274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12970167</v>
      </c>
      <c r="H39" s="59">
        <f t="shared" si="6"/>
        <v>163125441</v>
      </c>
      <c r="I39" s="59">
        <f t="shared" si="7"/>
        <v>12970167</v>
      </c>
      <c r="K39" s="56"/>
      <c r="L39" s="57"/>
    </row>
    <row r="40" spans="1:12" ht="18.5">
      <c r="A40" s="88" t="s">
        <v>80</v>
      </c>
      <c r="B40" s="40" t="s">
        <v>9</v>
      </c>
      <c r="C40" s="89" t="s">
        <v>114</v>
      </c>
      <c r="D40" s="59">
        <f>+D26+D21+D14+D15+D22+D27+D38+D18</f>
        <v>74506000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 t="shared" si="6"/>
        <v>74506000</v>
      </c>
      <c r="I40" s="90">
        <f t="shared" si="7"/>
        <v>0</v>
      </c>
      <c r="K40" s="56"/>
      <c r="L40" s="57"/>
    </row>
    <row r="41" spans="1:12" ht="31">
      <c r="A41" s="88" t="s">
        <v>80</v>
      </c>
      <c r="B41" s="91" t="s">
        <v>52</v>
      </c>
      <c r="C41" s="89" t="s">
        <v>114</v>
      </c>
      <c r="D41" s="59">
        <f aca="true" t="shared" si="8" ref="D41:G42">+D16</f>
        <v>400000</v>
      </c>
      <c r="E41" s="59">
        <f t="shared" si="8"/>
        <v>0</v>
      </c>
      <c r="F41" s="59">
        <f t="shared" si="8"/>
        <v>0</v>
      </c>
      <c r="G41" s="59">
        <f t="shared" si="8"/>
        <v>0</v>
      </c>
      <c r="H41" s="59">
        <f t="shared" si="6"/>
        <v>400000</v>
      </c>
      <c r="I41" s="90">
        <f t="shared" si="7"/>
        <v>0</v>
      </c>
      <c r="K41" s="56"/>
      <c r="L41" s="57"/>
    </row>
    <row r="42" spans="1:12" ht="31">
      <c r="A42" s="88" t="s">
        <v>80</v>
      </c>
      <c r="B42" s="92" t="s">
        <v>51</v>
      </c>
      <c r="C42" s="89" t="s">
        <v>114</v>
      </c>
      <c r="D42" s="59">
        <f t="shared" si="8"/>
        <v>1094000</v>
      </c>
      <c r="E42" s="59">
        <f t="shared" si="8"/>
        <v>0</v>
      </c>
      <c r="F42" s="59">
        <f t="shared" si="8"/>
        <v>0</v>
      </c>
      <c r="G42" s="59">
        <f t="shared" si="8"/>
        <v>1000000</v>
      </c>
      <c r="H42" s="59">
        <f t="shared" si="6"/>
        <v>2094000</v>
      </c>
      <c r="I42" s="90">
        <f t="shared" si="7"/>
        <v>1000000</v>
      </c>
      <c r="K42" s="56"/>
      <c r="L42" s="57"/>
    </row>
    <row r="43" spans="1:12" s="40" customFormat="1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226155274</v>
      </c>
      <c r="E43" s="96">
        <f t="shared" si="9"/>
        <v>0</v>
      </c>
      <c r="F43" s="96">
        <f t="shared" si="9"/>
        <v>0</v>
      </c>
      <c r="G43" s="96">
        <f t="shared" si="9"/>
        <v>13970167</v>
      </c>
      <c r="H43" s="96">
        <f t="shared" si="9"/>
        <v>240125441</v>
      </c>
      <c r="I43" s="97">
        <f t="shared" si="9"/>
        <v>13970167</v>
      </c>
      <c r="K43" s="56"/>
      <c r="L43" s="57"/>
    </row>
    <row r="44" spans="1:9" ht="16" thickTop="1">
      <c r="A44" s="98" t="s">
        <v>34</v>
      </c>
      <c r="D44" s="99"/>
      <c r="E44" s="99"/>
      <c r="F44" s="99"/>
      <c r="G44" s="99"/>
      <c r="H44" s="99"/>
      <c r="I44" s="100"/>
    </row>
    <row r="45" spans="1:9" ht="15">
      <c r="A45" s="35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G46" s="104"/>
      <c r="H46" s="105">
        <f>SUM(1:33!H46)</f>
        <v>1739842</v>
      </c>
      <c r="I46" s="106"/>
    </row>
    <row r="47" spans="1:9" ht="15">
      <c r="A47" s="35"/>
      <c r="G47" s="107"/>
      <c r="I47" s="106"/>
    </row>
    <row r="48" spans="1:9" ht="15">
      <c r="A48" s="35" t="s">
        <v>105</v>
      </c>
      <c r="F48" s="56"/>
      <c r="G48" s="104"/>
      <c r="H48" s="105">
        <f>SUM(1:33!H48)</f>
        <v>6002033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6" ht="15">
      <c r="A59" s="113"/>
      <c r="B59" s="113"/>
      <c r="C59" s="113"/>
      <c r="D59" s="113"/>
      <c r="E59" s="114"/>
      <c r="F59" s="114"/>
    </row>
    <row r="60" spans="1:4" ht="15">
      <c r="A60" s="34" t="s">
        <v>128</v>
      </c>
      <c r="B60" s="122"/>
      <c r="C60" s="122"/>
      <c r="D60" s="122"/>
    </row>
    <row r="61" ht="15">
      <c r="A61" s="34" t="s">
        <v>137</v>
      </c>
    </row>
    <row r="62" ht="15">
      <c r="A62" s="34" t="s">
        <v>138</v>
      </c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164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44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1404579</v>
      </c>
      <c r="E11" s="126" t="s">
        <v>136</v>
      </c>
      <c r="F11" s="53">
        <v>764790</v>
      </c>
      <c r="G11" s="53">
        <v>74699</v>
      </c>
      <c r="H11" s="54">
        <f aca="true" t="shared" si="0" ref="H11:H18">SUM(D11:G11)</f>
        <v>2244068</v>
      </c>
      <c r="I11" s="55">
        <f>+G11+F11+E11</f>
        <v>839489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38756</v>
      </c>
      <c r="E12" s="127" t="s">
        <v>136</v>
      </c>
      <c r="F12" s="127">
        <v>0</v>
      </c>
      <c r="G12" s="59">
        <v>9032</v>
      </c>
      <c r="H12" s="59">
        <f t="shared" si="0"/>
        <v>47788</v>
      </c>
      <c r="I12" s="60">
        <f aca="true" t="shared" si="1" ref="I12:I18">+G12+F12+E12</f>
        <v>9032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57957</v>
      </c>
      <c r="E13" s="127" t="s">
        <v>136</v>
      </c>
      <c r="F13" s="127">
        <v>0</v>
      </c>
      <c r="G13" s="59">
        <v>3626</v>
      </c>
      <c r="H13" s="59">
        <f t="shared" si="0"/>
        <v>61583</v>
      </c>
      <c r="I13" s="60">
        <f t="shared" si="1"/>
        <v>3626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108164</v>
      </c>
      <c r="E14" s="127" t="s">
        <v>136</v>
      </c>
      <c r="F14" s="127">
        <v>0</v>
      </c>
      <c r="G14" s="127" t="s">
        <v>136</v>
      </c>
      <c r="H14" s="59">
        <f>SUM(D14:G14)</f>
        <v>108164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198266</v>
      </c>
      <c r="E15" s="127" t="s">
        <v>136</v>
      </c>
      <c r="F15" s="127">
        <v>0</v>
      </c>
      <c r="G15" s="127" t="s">
        <v>136</v>
      </c>
      <c r="H15" s="59">
        <f>SUM(D15:G15)</f>
        <v>198266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15251</v>
      </c>
      <c r="E16" s="127" t="s">
        <v>136</v>
      </c>
      <c r="F16" s="127">
        <v>0</v>
      </c>
      <c r="G16" s="127" t="s">
        <v>136</v>
      </c>
      <c r="H16" s="59">
        <f t="shared" si="0"/>
        <v>15251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52889</v>
      </c>
      <c r="E17" s="127" t="s">
        <v>136</v>
      </c>
      <c r="F17" s="127">
        <v>0</v>
      </c>
      <c r="G17" s="59">
        <v>48346</v>
      </c>
      <c r="H17" s="59">
        <f t="shared" si="0"/>
        <v>101235</v>
      </c>
      <c r="I17" s="59">
        <f t="shared" si="1"/>
        <v>48346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72443</v>
      </c>
      <c r="E18" s="127" t="s">
        <v>136</v>
      </c>
      <c r="F18" s="127">
        <v>0</v>
      </c>
      <c r="G18" s="127" t="s">
        <v>136</v>
      </c>
      <c r="H18" s="59">
        <f t="shared" si="0"/>
        <v>72443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543726</v>
      </c>
      <c r="E19" s="66">
        <f t="shared" si="2"/>
        <v>0</v>
      </c>
      <c r="F19" s="66">
        <v>0</v>
      </c>
      <c r="G19" s="66">
        <f aca="true" t="shared" si="3" ref="G19">SUM(G12:G18)</f>
        <v>61004</v>
      </c>
      <c r="H19" s="66">
        <f t="shared" si="2"/>
        <v>604730</v>
      </c>
      <c r="I19" s="67">
        <f t="shared" si="2"/>
        <v>61004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1485285</v>
      </c>
      <c r="E20" s="127" t="s">
        <v>136</v>
      </c>
      <c r="F20" s="59">
        <v>-658561</v>
      </c>
      <c r="G20" s="59">
        <v>65820</v>
      </c>
      <c r="H20" s="59">
        <f>SUM(D20:G20)</f>
        <v>892544</v>
      </c>
      <c r="I20" s="60">
        <f>+G20+F20+E20</f>
        <v>-592741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148486</v>
      </c>
      <c r="E21" s="127" t="s">
        <v>136</v>
      </c>
      <c r="F21" s="127">
        <v>0</v>
      </c>
      <c r="G21" s="127" t="s">
        <v>136</v>
      </c>
      <c r="H21" s="59">
        <f>SUM(D21:G21)</f>
        <v>148486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211822</v>
      </c>
      <c r="E22" s="127" t="s">
        <v>136</v>
      </c>
      <c r="F22" s="127">
        <v>0</v>
      </c>
      <c r="G22" s="127" t="s">
        <v>136</v>
      </c>
      <c r="H22" s="59">
        <f>SUM(D22:G22)</f>
        <v>211822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139333</v>
      </c>
      <c r="E23" s="127" t="s">
        <v>136</v>
      </c>
      <c r="F23" s="127">
        <v>0</v>
      </c>
      <c r="G23" s="127" t="s">
        <v>136</v>
      </c>
      <c r="H23" s="59">
        <f>SUM(D23:G23)</f>
        <v>139333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1984926</v>
      </c>
      <c r="E24" s="66">
        <f t="shared" si="4"/>
        <v>0</v>
      </c>
      <c r="F24" s="66">
        <v>-658561</v>
      </c>
      <c r="G24" s="66">
        <f aca="true" t="shared" si="5" ref="G24">SUM(G20:G23)</f>
        <v>65820</v>
      </c>
      <c r="H24" s="66">
        <f t="shared" si="4"/>
        <v>1392185</v>
      </c>
      <c r="I24" s="67">
        <f t="shared" si="4"/>
        <v>-592741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1389801</v>
      </c>
      <c r="E25" s="128" t="s">
        <v>136</v>
      </c>
      <c r="F25" s="58">
        <v>-106229</v>
      </c>
      <c r="G25" s="58">
        <v>141637</v>
      </c>
      <c r="H25" s="59">
        <f>SUM(D25:G25)</f>
        <v>1425209</v>
      </c>
      <c r="I25" s="60">
        <f>+G25+F25+E25</f>
        <v>35408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1540242</v>
      </c>
      <c r="E26" s="128" t="s">
        <v>136</v>
      </c>
      <c r="F26" s="128">
        <v>0</v>
      </c>
      <c r="G26" s="128" t="s">
        <v>136</v>
      </c>
      <c r="H26" s="59">
        <f>SUM(D26:G26)</f>
        <v>1540242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429945</v>
      </c>
      <c r="E27" s="128" t="s">
        <v>136</v>
      </c>
      <c r="F27" s="128">
        <v>0</v>
      </c>
      <c r="G27" s="128" t="s">
        <v>136</v>
      </c>
      <c r="H27" s="59">
        <f>SUM(D27:G27)</f>
        <v>429945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403972</v>
      </c>
      <c r="E28" s="128" t="s">
        <v>136</v>
      </c>
      <c r="F28" s="128">
        <v>0</v>
      </c>
      <c r="G28" s="128" t="s">
        <v>136</v>
      </c>
      <c r="H28" s="59">
        <f>SUM(D28:G28)</f>
        <v>403972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3763960</v>
      </c>
      <c r="E29" s="66">
        <f t="shared" si="6"/>
        <v>0</v>
      </c>
      <c r="F29" s="66">
        <v>-106229</v>
      </c>
      <c r="G29" s="66">
        <f aca="true" t="shared" si="7" ref="G29">SUM(G25:G28)</f>
        <v>141637</v>
      </c>
      <c r="H29" s="66">
        <f t="shared" si="6"/>
        <v>3799368</v>
      </c>
      <c r="I29" s="67">
        <f t="shared" si="6"/>
        <v>35408</v>
      </c>
      <c r="K29" s="10"/>
    </row>
    <row r="30" spans="1:12" ht="18.75" customHeight="1">
      <c r="A30" s="39" t="s">
        <v>76</v>
      </c>
      <c r="B30" s="34" t="s">
        <v>22</v>
      </c>
      <c r="C30" s="44" t="s">
        <v>101</v>
      </c>
      <c r="D30" s="58">
        <v>98243</v>
      </c>
      <c r="E30" s="128" t="s">
        <v>136</v>
      </c>
      <c r="F30" s="128" t="s">
        <v>136</v>
      </c>
      <c r="G30" s="58">
        <v>23513</v>
      </c>
      <c r="H30" s="59">
        <f aca="true" t="shared" si="8" ref="H30:H42">SUM(D30:G30)</f>
        <v>121756</v>
      </c>
      <c r="I30" s="60">
        <f aca="true" t="shared" si="9" ref="I30:I35">+G30+F30+E30</f>
        <v>23513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657909</v>
      </c>
      <c r="E31" s="128" t="s">
        <v>136</v>
      </c>
      <c r="F31" s="128" t="s">
        <v>136</v>
      </c>
      <c r="G31" s="58">
        <v>90173</v>
      </c>
      <c r="H31" s="59">
        <f t="shared" si="8"/>
        <v>748082</v>
      </c>
      <c r="I31" s="60">
        <f t="shared" si="9"/>
        <v>90173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19637</v>
      </c>
      <c r="E32" s="128" t="s">
        <v>136</v>
      </c>
      <c r="F32" s="128" t="s">
        <v>136</v>
      </c>
      <c r="G32" s="58">
        <v>1835</v>
      </c>
      <c r="H32" s="59">
        <f t="shared" si="8"/>
        <v>21472</v>
      </c>
      <c r="I32" s="60">
        <f t="shared" si="9"/>
        <v>1835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559812</v>
      </c>
      <c r="E33" s="129" t="s">
        <v>136</v>
      </c>
      <c r="F33" s="129" t="s">
        <v>136</v>
      </c>
      <c r="G33" s="129" t="s">
        <v>136</v>
      </c>
      <c r="H33" s="73">
        <f t="shared" si="8"/>
        <v>559812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170921</v>
      </c>
      <c r="E34" s="128" t="s">
        <v>136</v>
      </c>
      <c r="F34" s="128" t="s">
        <v>136</v>
      </c>
      <c r="G34" s="128" t="s">
        <v>136</v>
      </c>
      <c r="H34" s="58">
        <f t="shared" si="8"/>
        <v>170921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163544</v>
      </c>
      <c r="E35" s="128" t="s">
        <v>136</v>
      </c>
      <c r="F35" s="128" t="s">
        <v>136</v>
      </c>
      <c r="G35" s="128" t="s">
        <v>136</v>
      </c>
      <c r="H35" s="58">
        <f t="shared" si="8"/>
        <v>163544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153030</v>
      </c>
      <c r="E36" s="128" t="s">
        <v>136</v>
      </c>
      <c r="F36" s="128" t="s">
        <v>136</v>
      </c>
      <c r="G36" s="128" t="s">
        <v>136</v>
      </c>
      <c r="H36" s="58">
        <f t="shared" si="8"/>
        <v>153030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72317</v>
      </c>
      <c r="E37" s="130" t="s">
        <v>136</v>
      </c>
      <c r="F37" s="130" t="s">
        <v>136</v>
      </c>
      <c r="G37" s="130" t="s">
        <v>136</v>
      </c>
      <c r="H37" s="81">
        <f t="shared" si="8"/>
        <v>72317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6255284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410335</v>
      </c>
      <c r="H39" s="59">
        <f>SUM(D39:G39)</f>
        <v>6665619</v>
      </c>
      <c r="I39" s="59">
        <f t="shared" si="10"/>
        <v>410335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2809368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2809368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15251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15251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52889</v>
      </c>
      <c r="E42" s="127" t="str">
        <f t="shared" si="11"/>
        <v>Blank</v>
      </c>
      <c r="F42" s="127">
        <f t="shared" si="11"/>
        <v>0</v>
      </c>
      <c r="G42" s="59">
        <f t="shared" si="11"/>
        <v>48346</v>
      </c>
      <c r="H42" s="59">
        <f t="shared" si="8"/>
        <v>101235</v>
      </c>
      <c r="I42" s="90">
        <f t="shared" si="10"/>
        <v>48346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9132792</v>
      </c>
      <c r="E43" s="96">
        <f t="shared" si="12"/>
        <v>0</v>
      </c>
      <c r="F43" s="96">
        <f t="shared" si="12"/>
        <v>0</v>
      </c>
      <c r="G43" s="96">
        <f t="shared" si="12"/>
        <v>458681</v>
      </c>
      <c r="H43" s="96">
        <f t="shared" si="12"/>
        <v>9591473</v>
      </c>
      <c r="I43" s="97">
        <f t="shared" si="12"/>
        <v>458681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72317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251745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163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63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1590504</v>
      </c>
      <c r="E11" s="126" t="s">
        <v>136</v>
      </c>
      <c r="F11" s="53">
        <v>472131</v>
      </c>
      <c r="G11" s="53">
        <v>159021</v>
      </c>
      <c r="H11" s="54">
        <f aca="true" t="shared" si="0" ref="H11:H18">SUM(D11:G11)</f>
        <v>2221656</v>
      </c>
      <c r="I11" s="55">
        <f>+G11+F11+E11</f>
        <v>631152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38207</v>
      </c>
      <c r="E12" s="127" t="s">
        <v>136</v>
      </c>
      <c r="F12" s="127">
        <v>0</v>
      </c>
      <c r="G12" s="59">
        <v>10681</v>
      </c>
      <c r="H12" s="59">
        <f t="shared" si="0"/>
        <v>48888</v>
      </c>
      <c r="I12" s="60">
        <f aca="true" t="shared" si="1" ref="I12:I18">+G12+F12+E12</f>
        <v>10681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57136</v>
      </c>
      <c r="E13" s="127" t="s">
        <v>136</v>
      </c>
      <c r="F13" s="127">
        <v>0</v>
      </c>
      <c r="G13" s="59">
        <v>6364</v>
      </c>
      <c r="H13" s="59">
        <f t="shared" si="0"/>
        <v>63500</v>
      </c>
      <c r="I13" s="60">
        <f t="shared" si="1"/>
        <v>6364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106631</v>
      </c>
      <c r="E14" s="127" t="s">
        <v>136</v>
      </c>
      <c r="F14" s="127">
        <v>0</v>
      </c>
      <c r="G14" s="127" t="s">
        <v>136</v>
      </c>
      <c r="H14" s="59">
        <f>SUM(D14:G14)</f>
        <v>106631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192779</v>
      </c>
      <c r="E15" s="127" t="s">
        <v>136</v>
      </c>
      <c r="F15" s="127">
        <v>0</v>
      </c>
      <c r="G15" s="127" t="s">
        <v>136</v>
      </c>
      <c r="H15" s="59">
        <f>SUM(D15:G15)</f>
        <v>192779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14829</v>
      </c>
      <c r="E16" s="127" t="s">
        <v>136</v>
      </c>
      <c r="F16" s="127">
        <v>0</v>
      </c>
      <c r="G16" s="127" t="s">
        <v>136</v>
      </c>
      <c r="H16" s="59">
        <f t="shared" si="0"/>
        <v>14829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47976</v>
      </c>
      <c r="E17" s="127" t="s">
        <v>136</v>
      </c>
      <c r="F17" s="127">
        <v>0</v>
      </c>
      <c r="G17" s="59">
        <v>43853</v>
      </c>
      <c r="H17" s="59">
        <f t="shared" si="0"/>
        <v>91829</v>
      </c>
      <c r="I17" s="59">
        <f t="shared" si="1"/>
        <v>43853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70438</v>
      </c>
      <c r="E18" s="127" t="s">
        <v>136</v>
      </c>
      <c r="F18" s="127">
        <v>0</v>
      </c>
      <c r="G18" s="127" t="s">
        <v>136</v>
      </c>
      <c r="H18" s="59">
        <f t="shared" si="0"/>
        <v>70438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527996</v>
      </c>
      <c r="E19" s="66">
        <f t="shared" si="2"/>
        <v>0</v>
      </c>
      <c r="F19" s="66">
        <v>0</v>
      </c>
      <c r="G19" s="66">
        <f aca="true" t="shared" si="3" ref="G19">SUM(G12:G18)</f>
        <v>60898</v>
      </c>
      <c r="H19" s="66">
        <f t="shared" si="2"/>
        <v>588894</v>
      </c>
      <c r="I19" s="67">
        <f t="shared" si="2"/>
        <v>60898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1681893</v>
      </c>
      <c r="E20" s="127" t="s">
        <v>136</v>
      </c>
      <c r="F20" s="127">
        <v>0</v>
      </c>
      <c r="G20" s="59">
        <v>75435</v>
      </c>
      <c r="H20" s="59">
        <f>SUM(D20:G20)</f>
        <v>1757328</v>
      </c>
      <c r="I20" s="60">
        <f>+G20+F20+E20</f>
        <v>75435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167655</v>
      </c>
      <c r="E21" s="127" t="s">
        <v>136</v>
      </c>
      <c r="F21" s="127">
        <v>0</v>
      </c>
      <c r="G21" s="127" t="s">
        <v>136</v>
      </c>
      <c r="H21" s="59">
        <f>SUM(D21:G21)</f>
        <v>167655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231395</v>
      </c>
      <c r="E22" s="127" t="s">
        <v>136</v>
      </c>
      <c r="F22" s="127">
        <v>0</v>
      </c>
      <c r="G22" s="127" t="s">
        <v>136</v>
      </c>
      <c r="H22" s="59">
        <f>SUM(D22:G22)</f>
        <v>231395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492753</v>
      </c>
      <c r="E23" s="127" t="s">
        <v>136</v>
      </c>
      <c r="F23" s="127">
        <v>0</v>
      </c>
      <c r="G23" s="127" t="s">
        <v>136</v>
      </c>
      <c r="H23" s="59">
        <f>SUM(D23:G23)</f>
        <v>492753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2573696</v>
      </c>
      <c r="E24" s="66">
        <f t="shared" si="4"/>
        <v>0</v>
      </c>
      <c r="F24" s="66">
        <v>0</v>
      </c>
      <c r="G24" s="66">
        <f aca="true" t="shared" si="5" ref="G24">SUM(G20:G23)</f>
        <v>75435</v>
      </c>
      <c r="H24" s="66">
        <f t="shared" si="4"/>
        <v>2649131</v>
      </c>
      <c r="I24" s="67">
        <f t="shared" si="4"/>
        <v>75435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1573769</v>
      </c>
      <c r="E25" s="128" t="s">
        <v>136</v>
      </c>
      <c r="F25" s="58">
        <v>-472131</v>
      </c>
      <c r="G25" s="58">
        <v>241370</v>
      </c>
      <c r="H25" s="59">
        <f>SUM(D25:G25)</f>
        <v>1343008</v>
      </c>
      <c r="I25" s="60">
        <f>+G25+F25+E25</f>
        <v>-230761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1727660</v>
      </c>
      <c r="E26" s="128" t="s">
        <v>136</v>
      </c>
      <c r="F26" s="128">
        <v>0</v>
      </c>
      <c r="G26" s="128" t="s">
        <v>136</v>
      </c>
      <c r="H26" s="59">
        <f>SUM(D26:G26)</f>
        <v>1727660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469668</v>
      </c>
      <c r="E27" s="128" t="s">
        <v>136</v>
      </c>
      <c r="F27" s="128">
        <v>0</v>
      </c>
      <c r="G27" s="128" t="s">
        <v>136</v>
      </c>
      <c r="H27" s="59">
        <f>SUM(D27:G27)</f>
        <v>469668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445159</v>
      </c>
      <c r="E28" s="128" t="s">
        <v>136</v>
      </c>
      <c r="F28" s="128">
        <v>0</v>
      </c>
      <c r="G28" s="128" t="s">
        <v>136</v>
      </c>
      <c r="H28" s="59">
        <f>SUM(D28:G28)</f>
        <v>445159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4216256</v>
      </c>
      <c r="E29" s="66">
        <f t="shared" si="6"/>
        <v>0</v>
      </c>
      <c r="F29" s="66">
        <v>-472131</v>
      </c>
      <c r="G29" s="66">
        <f aca="true" t="shared" si="7" ref="G29">SUM(G25:G28)</f>
        <v>241370</v>
      </c>
      <c r="H29" s="66">
        <f t="shared" si="6"/>
        <v>3985495</v>
      </c>
      <c r="I29" s="67">
        <f t="shared" si="6"/>
        <v>-230761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110203</v>
      </c>
      <c r="E30" s="128" t="s">
        <v>136</v>
      </c>
      <c r="F30" s="128" t="s">
        <v>136</v>
      </c>
      <c r="G30" s="58">
        <v>27951</v>
      </c>
      <c r="H30" s="59">
        <f aca="true" t="shared" si="8" ref="H30:H42">SUM(D30:G30)</f>
        <v>138154</v>
      </c>
      <c r="I30" s="60">
        <f aca="true" t="shared" si="9" ref="I30:I35">+G30+F30+E30</f>
        <v>27951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744997</v>
      </c>
      <c r="E31" s="128" t="s">
        <v>136</v>
      </c>
      <c r="F31" s="128" t="s">
        <v>136</v>
      </c>
      <c r="G31" s="58">
        <v>109297</v>
      </c>
      <c r="H31" s="59">
        <f t="shared" si="8"/>
        <v>854294</v>
      </c>
      <c r="I31" s="60">
        <f t="shared" si="9"/>
        <v>109297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22236</v>
      </c>
      <c r="E32" s="128" t="s">
        <v>136</v>
      </c>
      <c r="F32" s="128" t="s">
        <v>136</v>
      </c>
      <c r="G32" s="58">
        <v>3197</v>
      </c>
      <c r="H32" s="59">
        <f t="shared" si="8"/>
        <v>25433</v>
      </c>
      <c r="I32" s="60">
        <f t="shared" si="9"/>
        <v>3197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628759</v>
      </c>
      <c r="E33" s="129" t="s">
        <v>136</v>
      </c>
      <c r="F33" s="129" t="s">
        <v>136</v>
      </c>
      <c r="G33" s="129" t="s">
        <v>136</v>
      </c>
      <c r="H33" s="73">
        <f t="shared" si="8"/>
        <v>628759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191971</v>
      </c>
      <c r="E34" s="128" t="s">
        <v>136</v>
      </c>
      <c r="F34" s="128" t="s">
        <v>136</v>
      </c>
      <c r="G34" s="128" t="s">
        <v>136</v>
      </c>
      <c r="H34" s="58">
        <f t="shared" si="8"/>
        <v>191971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183686</v>
      </c>
      <c r="E35" s="128" t="s">
        <v>136</v>
      </c>
      <c r="F35" s="128" t="s">
        <v>136</v>
      </c>
      <c r="G35" s="128" t="s">
        <v>136</v>
      </c>
      <c r="H35" s="58">
        <f t="shared" si="8"/>
        <v>183686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171878</v>
      </c>
      <c r="E36" s="128" t="s">
        <v>136</v>
      </c>
      <c r="F36" s="128" t="s">
        <v>136</v>
      </c>
      <c r="G36" s="128" t="s">
        <v>136</v>
      </c>
      <c r="H36" s="58">
        <f t="shared" si="8"/>
        <v>171878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81224</v>
      </c>
      <c r="E37" s="130" t="s">
        <v>136</v>
      </c>
      <c r="F37" s="130" t="s">
        <v>136</v>
      </c>
      <c r="G37" s="130" t="s">
        <v>136</v>
      </c>
      <c r="H37" s="81">
        <f t="shared" si="8"/>
        <v>81224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7385616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633316</v>
      </c>
      <c r="H39" s="59">
        <f>SUM(D39:G39)</f>
        <v>8018932</v>
      </c>
      <c r="I39" s="59">
        <f t="shared" si="10"/>
        <v>633316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3066226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3066226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14829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14829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47976</v>
      </c>
      <c r="E42" s="127" t="str">
        <f t="shared" si="11"/>
        <v>Blank</v>
      </c>
      <c r="F42" s="127">
        <f t="shared" si="11"/>
        <v>0</v>
      </c>
      <c r="G42" s="59">
        <f t="shared" si="11"/>
        <v>43853</v>
      </c>
      <c r="H42" s="59">
        <f t="shared" si="8"/>
        <v>91829</v>
      </c>
      <c r="I42" s="90">
        <f t="shared" si="10"/>
        <v>43853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10514647</v>
      </c>
      <c r="E43" s="96">
        <f t="shared" si="12"/>
        <v>0</v>
      </c>
      <c r="F43" s="96">
        <f t="shared" si="12"/>
        <v>0</v>
      </c>
      <c r="G43" s="96">
        <f t="shared" si="12"/>
        <v>677169</v>
      </c>
      <c r="H43" s="96">
        <f t="shared" si="12"/>
        <v>11191816</v>
      </c>
      <c r="I43" s="97">
        <f t="shared" si="12"/>
        <v>677169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81224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285069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162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24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596691</v>
      </c>
      <c r="E11" s="126" t="s">
        <v>136</v>
      </c>
      <c r="F11" s="53">
        <v>300000</v>
      </c>
      <c r="G11" s="53">
        <v>59870</v>
      </c>
      <c r="H11" s="54">
        <f aca="true" t="shared" si="0" ref="H11:H18">SUM(D11:G11)</f>
        <v>956561</v>
      </c>
      <c r="I11" s="55">
        <f>+G11+F11+E11</f>
        <v>359870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27217</v>
      </c>
      <c r="E12" s="127" t="s">
        <v>136</v>
      </c>
      <c r="F12" s="127">
        <v>0</v>
      </c>
      <c r="G12" s="59">
        <v>5128</v>
      </c>
      <c r="H12" s="59">
        <f t="shared" si="0"/>
        <v>32345</v>
      </c>
      <c r="I12" s="60">
        <f aca="true" t="shared" si="1" ref="I12:I18">+G12+F12+E12</f>
        <v>5128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40701</v>
      </c>
      <c r="E13" s="127" t="s">
        <v>136</v>
      </c>
      <c r="F13" s="127">
        <v>0</v>
      </c>
      <c r="G13" s="59">
        <v>3534</v>
      </c>
      <c r="H13" s="59">
        <f t="shared" si="0"/>
        <v>44235</v>
      </c>
      <c r="I13" s="60">
        <f t="shared" si="1"/>
        <v>3534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75959</v>
      </c>
      <c r="E14" s="127" t="s">
        <v>136</v>
      </c>
      <c r="F14" s="127">
        <v>0</v>
      </c>
      <c r="G14" s="127" t="s">
        <v>136</v>
      </c>
      <c r="H14" s="59">
        <f>SUM(D14:G14)</f>
        <v>75959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82946</v>
      </c>
      <c r="E15" s="127" t="s">
        <v>136</v>
      </c>
      <c r="F15" s="127">
        <v>0</v>
      </c>
      <c r="G15" s="127" t="s">
        <v>136</v>
      </c>
      <c r="H15" s="59">
        <f>SUM(D15:G15)</f>
        <v>82946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6380</v>
      </c>
      <c r="E16" s="127" t="s">
        <v>136</v>
      </c>
      <c r="F16" s="127">
        <v>0</v>
      </c>
      <c r="G16" s="127" t="s">
        <v>136</v>
      </c>
      <c r="H16" s="59">
        <f t="shared" si="0"/>
        <v>6380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25179</v>
      </c>
      <c r="E17" s="127" t="s">
        <v>136</v>
      </c>
      <c r="F17" s="127">
        <v>0</v>
      </c>
      <c r="G17" s="59">
        <v>23016</v>
      </c>
      <c r="H17" s="59">
        <f t="shared" si="0"/>
        <v>48195</v>
      </c>
      <c r="I17" s="59">
        <f t="shared" si="1"/>
        <v>23016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30307</v>
      </c>
      <c r="E18" s="127" t="s">
        <v>136</v>
      </c>
      <c r="F18" s="127">
        <v>0</v>
      </c>
      <c r="G18" s="127" t="s">
        <v>136</v>
      </c>
      <c r="H18" s="59">
        <f t="shared" si="0"/>
        <v>30307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288689</v>
      </c>
      <c r="E19" s="66">
        <f t="shared" si="2"/>
        <v>0</v>
      </c>
      <c r="F19" s="66">
        <v>0</v>
      </c>
      <c r="G19" s="66">
        <f aca="true" t="shared" si="3" ref="G19">SUM(G12:G18)</f>
        <v>31678</v>
      </c>
      <c r="H19" s="66">
        <f t="shared" si="2"/>
        <v>320367</v>
      </c>
      <c r="I19" s="67">
        <f t="shared" si="2"/>
        <v>31678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630976</v>
      </c>
      <c r="E20" s="127" t="s">
        <v>136</v>
      </c>
      <c r="F20" s="59">
        <v>200000</v>
      </c>
      <c r="G20" s="59">
        <v>41566</v>
      </c>
      <c r="H20" s="59">
        <f>SUM(D20:G20)</f>
        <v>872542</v>
      </c>
      <c r="I20" s="60">
        <f>+G20+F20+E20</f>
        <v>241566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62907</v>
      </c>
      <c r="E21" s="127" t="s">
        <v>136</v>
      </c>
      <c r="F21" s="127">
        <v>0</v>
      </c>
      <c r="G21" s="127" t="s">
        <v>136</v>
      </c>
      <c r="H21" s="59">
        <f>SUM(D21:G21)</f>
        <v>62907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117777</v>
      </c>
      <c r="E22" s="127" t="s">
        <v>136</v>
      </c>
      <c r="F22" s="127">
        <v>0</v>
      </c>
      <c r="G22" s="127" t="s">
        <v>136</v>
      </c>
      <c r="H22" s="59">
        <f>SUM(D22:G22)</f>
        <v>117777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70658</v>
      </c>
      <c r="E23" s="127" t="s">
        <v>136</v>
      </c>
      <c r="F23" s="127">
        <v>0</v>
      </c>
      <c r="G23" s="127" t="s">
        <v>136</v>
      </c>
      <c r="H23" s="59">
        <f>SUM(D23:G23)</f>
        <v>70658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882318</v>
      </c>
      <c r="E24" s="66">
        <f t="shared" si="4"/>
        <v>0</v>
      </c>
      <c r="F24" s="66">
        <v>200000</v>
      </c>
      <c r="G24" s="66">
        <f aca="true" t="shared" si="5" ref="G24">SUM(G20:G23)</f>
        <v>41566</v>
      </c>
      <c r="H24" s="66">
        <f t="shared" si="4"/>
        <v>1123884</v>
      </c>
      <c r="I24" s="67">
        <f t="shared" si="4"/>
        <v>241566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590413</v>
      </c>
      <c r="E25" s="128" t="s">
        <v>136</v>
      </c>
      <c r="F25" s="58">
        <v>-500000</v>
      </c>
      <c r="G25" s="58">
        <v>60170</v>
      </c>
      <c r="H25" s="59">
        <f>SUM(D25:G25)</f>
        <v>150583</v>
      </c>
      <c r="I25" s="60">
        <f>+G25+F25+E25</f>
        <v>-439830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648473</v>
      </c>
      <c r="E26" s="128" t="s">
        <v>136</v>
      </c>
      <c r="F26" s="128">
        <v>0</v>
      </c>
      <c r="G26" s="128" t="s">
        <v>136</v>
      </c>
      <c r="H26" s="59">
        <f>SUM(D26:G26)</f>
        <v>648473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239074</v>
      </c>
      <c r="E27" s="128" t="s">
        <v>136</v>
      </c>
      <c r="F27" s="128">
        <v>0</v>
      </c>
      <c r="G27" s="128" t="s">
        <v>136</v>
      </c>
      <c r="H27" s="59">
        <f>SUM(D27:G27)</f>
        <v>239074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76937</v>
      </c>
      <c r="E28" s="128" t="s">
        <v>136</v>
      </c>
      <c r="F28" s="128">
        <v>0</v>
      </c>
      <c r="G28" s="128" t="s">
        <v>136</v>
      </c>
      <c r="H28" s="59">
        <f>SUM(D28:G28)</f>
        <v>76937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1554897</v>
      </c>
      <c r="E29" s="66">
        <f t="shared" si="6"/>
        <v>0</v>
      </c>
      <c r="F29" s="66">
        <v>-500000</v>
      </c>
      <c r="G29" s="66">
        <f aca="true" t="shared" si="7" ref="G29">SUM(G25:G28)</f>
        <v>60170</v>
      </c>
      <c r="H29" s="66">
        <f t="shared" si="6"/>
        <v>1115067</v>
      </c>
      <c r="I29" s="67">
        <f t="shared" si="6"/>
        <v>-439830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41818</v>
      </c>
      <c r="E30" s="128" t="s">
        <v>136</v>
      </c>
      <c r="F30" s="128" t="s">
        <v>136</v>
      </c>
      <c r="G30" s="58">
        <v>10494</v>
      </c>
      <c r="H30" s="59">
        <f aca="true" t="shared" si="8" ref="H30:H42">SUM(D30:G30)</f>
        <v>52312</v>
      </c>
      <c r="I30" s="60">
        <f aca="true" t="shared" si="9" ref="I30:I35">+G30+F30+E30</f>
        <v>10494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279492</v>
      </c>
      <c r="E31" s="128" t="s">
        <v>136</v>
      </c>
      <c r="F31" s="128" t="s">
        <v>136</v>
      </c>
      <c r="G31" s="58">
        <v>26045</v>
      </c>
      <c r="H31" s="59">
        <f t="shared" si="8"/>
        <v>305537</v>
      </c>
      <c r="I31" s="60">
        <f t="shared" si="9"/>
        <v>26045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8342</v>
      </c>
      <c r="E32" s="128" t="s">
        <v>136</v>
      </c>
      <c r="F32" s="128" t="s">
        <v>136</v>
      </c>
      <c r="G32" s="58">
        <v>1199</v>
      </c>
      <c r="H32" s="59">
        <f t="shared" si="8"/>
        <v>9541</v>
      </c>
      <c r="I32" s="60">
        <f t="shared" si="9"/>
        <v>1199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249790</v>
      </c>
      <c r="E33" s="129" t="s">
        <v>136</v>
      </c>
      <c r="F33" s="129" t="s">
        <v>136</v>
      </c>
      <c r="G33" s="129" t="s">
        <v>136</v>
      </c>
      <c r="H33" s="73">
        <f t="shared" si="8"/>
        <v>249790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76265</v>
      </c>
      <c r="E34" s="128" t="s">
        <v>136</v>
      </c>
      <c r="F34" s="128" t="s">
        <v>136</v>
      </c>
      <c r="G34" s="128" t="s">
        <v>136</v>
      </c>
      <c r="H34" s="58">
        <f t="shared" si="8"/>
        <v>76265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72974</v>
      </c>
      <c r="E35" s="128" t="s">
        <v>136</v>
      </c>
      <c r="F35" s="128" t="s">
        <v>136</v>
      </c>
      <c r="G35" s="128" t="s">
        <v>136</v>
      </c>
      <c r="H35" s="58">
        <f t="shared" si="8"/>
        <v>72974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68283</v>
      </c>
      <c r="E36" s="128" t="s">
        <v>136</v>
      </c>
      <c r="F36" s="128" t="s">
        <v>136</v>
      </c>
      <c r="G36" s="128" t="s">
        <v>136</v>
      </c>
      <c r="H36" s="58">
        <f t="shared" si="8"/>
        <v>68283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32268</v>
      </c>
      <c r="E37" s="130" t="s">
        <v>136</v>
      </c>
      <c r="F37" s="130" t="s">
        <v>136</v>
      </c>
      <c r="G37" s="130" t="s">
        <v>136</v>
      </c>
      <c r="H37" s="81">
        <f t="shared" si="8"/>
        <v>32268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2613035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208006</v>
      </c>
      <c r="H39" s="59">
        <f>SUM(D39:G39)</f>
        <v>2821041</v>
      </c>
      <c r="I39" s="59">
        <f t="shared" si="10"/>
        <v>208006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1357443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1357443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6380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6380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25179</v>
      </c>
      <c r="E42" s="127" t="str">
        <f t="shared" si="11"/>
        <v>Blank</v>
      </c>
      <c r="F42" s="127">
        <f t="shared" si="11"/>
        <v>0</v>
      </c>
      <c r="G42" s="59">
        <f t="shared" si="11"/>
        <v>23016</v>
      </c>
      <c r="H42" s="59">
        <f t="shared" si="8"/>
        <v>48195</v>
      </c>
      <c r="I42" s="90">
        <f t="shared" si="10"/>
        <v>23016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4002037</v>
      </c>
      <c r="E43" s="96">
        <f t="shared" si="12"/>
        <v>0</v>
      </c>
      <c r="F43" s="96">
        <f t="shared" si="12"/>
        <v>0</v>
      </c>
      <c r="G43" s="96">
        <f t="shared" si="12"/>
        <v>231022</v>
      </c>
      <c r="H43" s="96">
        <f t="shared" si="12"/>
        <v>4233059</v>
      </c>
      <c r="I43" s="97">
        <f t="shared" si="12"/>
        <v>231022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32268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106946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161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247206</v>
      </c>
      <c r="E11" s="126" t="s">
        <v>136</v>
      </c>
      <c r="F11" s="126" t="s">
        <v>136</v>
      </c>
      <c r="G11" s="53">
        <v>11725</v>
      </c>
      <c r="H11" s="54">
        <f aca="true" t="shared" si="0" ref="H11:H18">SUM(D11:G11)</f>
        <v>258931</v>
      </c>
      <c r="I11" s="55">
        <f>+G11+F11+E11</f>
        <v>11725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22237</v>
      </c>
      <c r="E12" s="127" t="s">
        <v>136</v>
      </c>
      <c r="F12" s="127" t="s">
        <v>136</v>
      </c>
      <c r="G12" s="59">
        <v>1512</v>
      </c>
      <c r="H12" s="59">
        <f t="shared" si="0"/>
        <v>23749</v>
      </c>
      <c r="I12" s="60">
        <f aca="true" t="shared" si="1" ref="I12:I18">+G12+F12+E12</f>
        <v>1512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33255</v>
      </c>
      <c r="E13" s="127" t="s">
        <v>136</v>
      </c>
      <c r="F13" s="127" t="s">
        <v>136</v>
      </c>
      <c r="G13" s="59">
        <v>2274</v>
      </c>
      <c r="H13" s="59">
        <f t="shared" si="0"/>
        <v>35529</v>
      </c>
      <c r="I13" s="60">
        <f t="shared" si="1"/>
        <v>2274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62063</v>
      </c>
      <c r="E14" s="127" t="s">
        <v>136</v>
      </c>
      <c r="F14" s="127" t="s">
        <v>136</v>
      </c>
      <c r="G14" s="127" t="s">
        <v>136</v>
      </c>
      <c r="H14" s="59">
        <f>SUM(D14:G14)</f>
        <v>62063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33187</v>
      </c>
      <c r="E15" s="127" t="s">
        <v>136</v>
      </c>
      <c r="F15" s="127" t="s">
        <v>136</v>
      </c>
      <c r="G15" s="127" t="s">
        <v>136</v>
      </c>
      <c r="H15" s="59">
        <f>SUM(D15:G15)</f>
        <v>33187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2553</v>
      </c>
      <c r="E16" s="127" t="s">
        <v>136</v>
      </c>
      <c r="F16" s="127" t="s">
        <v>136</v>
      </c>
      <c r="G16" s="127" t="s">
        <v>136</v>
      </c>
      <c r="H16" s="59">
        <f t="shared" si="0"/>
        <v>2553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5511</v>
      </c>
      <c r="E17" s="127" t="s">
        <v>136</v>
      </c>
      <c r="F17" s="127" t="s">
        <v>136</v>
      </c>
      <c r="G17" s="59">
        <v>5037</v>
      </c>
      <c r="H17" s="59">
        <f t="shared" si="0"/>
        <v>10548</v>
      </c>
      <c r="I17" s="59">
        <f t="shared" si="1"/>
        <v>5037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12126</v>
      </c>
      <c r="E18" s="127" t="s">
        <v>136</v>
      </c>
      <c r="F18" s="127" t="s">
        <v>136</v>
      </c>
      <c r="G18" s="127" t="s">
        <v>136</v>
      </c>
      <c r="H18" s="59">
        <f t="shared" si="0"/>
        <v>12126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170932</v>
      </c>
      <c r="E19" s="66">
        <f t="shared" si="2"/>
        <v>0</v>
      </c>
      <c r="F19" s="66">
        <f t="shared" si="2"/>
        <v>0</v>
      </c>
      <c r="G19" s="66">
        <f t="shared" si="2"/>
        <v>8823</v>
      </c>
      <c r="H19" s="66">
        <f t="shared" si="2"/>
        <v>179755</v>
      </c>
      <c r="I19" s="67">
        <f t="shared" si="2"/>
        <v>8823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261410</v>
      </c>
      <c r="E20" s="127" t="s">
        <v>136</v>
      </c>
      <c r="F20" s="127" t="s">
        <v>136</v>
      </c>
      <c r="G20" s="59">
        <v>29179</v>
      </c>
      <c r="H20" s="59">
        <f>SUM(D20:G20)</f>
        <v>290589</v>
      </c>
      <c r="I20" s="60">
        <f>+G20+F20+E20</f>
        <v>29179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35364</v>
      </c>
      <c r="E21" s="127" t="s">
        <v>136</v>
      </c>
      <c r="F21" s="127" t="s">
        <v>136</v>
      </c>
      <c r="G21" s="127" t="s">
        <v>136</v>
      </c>
      <c r="H21" s="59">
        <f>SUM(D21:G21)</f>
        <v>35364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81268</v>
      </c>
      <c r="E22" s="127" t="s">
        <v>136</v>
      </c>
      <c r="F22" s="127" t="s">
        <v>136</v>
      </c>
      <c r="G22" s="127" t="s">
        <v>136</v>
      </c>
      <c r="H22" s="59">
        <f>SUM(D22:G22)</f>
        <v>81268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22843</v>
      </c>
      <c r="E23" s="127" t="s">
        <v>136</v>
      </c>
      <c r="F23" s="127" t="s">
        <v>136</v>
      </c>
      <c r="G23" s="127" t="s">
        <v>136</v>
      </c>
      <c r="H23" s="59">
        <f>SUM(D23:G23)</f>
        <v>22843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400885</v>
      </c>
      <c r="E24" s="66">
        <f t="shared" si="3"/>
        <v>0</v>
      </c>
      <c r="F24" s="66">
        <f t="shared" si="3"/>
        <v>0</v>
      </c>
      <c r="G24" s="66">
        <f t="shared" si="3"/>
        <v>29179</v>
      </c>
      <c r="H24" s="66">
        <f t="shared" si="3"/>
        <v>430064</v>
      </c>
      <c r="I24" s="67">
        <f t="shared" si="3"/>
        <v>29179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244605</v>
      </c>
      <c r="E25" s="128" t="s">
        <v>136</v>
      </c>
      <c r="F25" s="128" t="s">
        <v>136</v>
      </c>
      <c r="G25" s="58">
        <v>27877</v>
      </c>
      <c r="H25" s="59">
        <f>SUM(D25:G25)</f>
        <v>272482</v>
      </c>
      <c r="I25" s="60">
        <f>+G25+F25+E25</f>
        <v>27877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359570</v>
      </c>
      <c r="E26" s="128" t="s">
        <v>136</v>
      </c>
      <c r="F26" s="128" t="s">
        <v>136</v>
      </c>
      <c r="G26" s="128" t="s">
        <v>136</v>
      </c>
      <c r="H26" s="59">
        <f>SUM(D26:G26)</f>
        <v>359570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164975</v>
      </c>
      <c r="E27" s="128" t="s">
        <v>136</v>
      </c>
      <c r="F27" s="128" t="s">
        <v>136</v>
      </c>
      <c r="G27" s="128" t="s">
        <v>136</v>
      </c>
      <c r="H27" s="59">
        <f>SUM(D27:G27)</f>
        <v>164975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76051</v>
      </c>
      <c r="E28" s="128" t="s">
        <v>136</v>
      </c>
      <c r="F28" s="128" t="s">
        <v>136</v>
      </c>
      <c r="G28" s="128" t="s">
        <v>136</v>
      </c>
      <c r="H28" s="59">
        <f>SUM(D28:G28)</f>
        <v>76051</v>
      </c>
      <c r="I28" s="60">
        <f>+G28+F28+E28</f>
        <v>0</v>
      </c>
      <c r="K28" s="10"/>
      <c r="L28" s="12"/>
    </row>
    <row r="29" spans="1:11" ht="18.75" customHeight="1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845201</v>
      </c>
      <c r="E29" s="66">
        <f t="shared" si="4"/>
        <v>0</v>
      </c>
      <c r="F29" s="66">
        <f t="shared" si="4"/>
        <v>0</v>
      </c>
      <c r="G29" s="66">
        <f t="shared" si="4"/>
        <v>27877</v>
      </c>
      <c r="H29" s="66">
        <f t="shared" si="4"/>
        <v>873078</v>
      </c>
      <c r="I29" s="67">
        <f t="shared" si="4"/>
        <v>27877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16353</v>
      </c>
      <c r="E30" s="128" t="s">
        <v>136</v>
      </c>
      <c r="F30" s="128" t="s">
        <v>136</v>
      </c>
      <c r="G30" s="58">
        <v>3515</v>
      </c>
      <c r="H30" s="59">
        <f aca="true" t="shared" si="5" ref="H30:H42">SUM(D30:G30)</f>
        <v>19868</v>
      </c>
      <c r="I30" s="60">
        <f aca="true" t="shared" si="6" ref="I30:I35">+G30+F30+E30</f>
        <v>3515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115792</v>
      </c>
      <c r="E31" s="128" t="s">
        <v>136</v>
      </c>
      <c r="F31" s="128" t="s">
        <v>136</v>
      </c>
      <c r="G31" s="58">
        <v>17816</v>
      </c>
      <c r="H31" s="59">
        <f t="shared" si="5"/>
        <v>133608</v>
      </c>
      <c r="I31" s="60">
        <f t="shared" si="6"/>
        <v>17816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3456</v>
      </c>
      <c r="E32" s="128" t="s">
        <v>136</v>
      </c>
      <c r="F32" s="128" t="s">
        <v>136</v>
      </c>
      <c r="G32" s="58">
        <v>323</v>
      </c>
      <c r="H32" s="59">
        <f t="shared" si="5"/>
        <v>3779</v>
      </c>
      <c r="I32" s="60">
        <f t="shared" si="6"/>
        <v>323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125948</v>
      </c>
      <c r="E33" s="129" t="s">
        <v>136</v>
      </c>
      <c r="F33" s="129" t="s">
        <v>136</v>
      </c>
      <c r="G33" s="129" t="s">
        <v>136</v>
      </c>
      <c r="H33" s="73">
        <f t="shared" si="5"/>
        <v>125948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38454</v>
      </c>
      <c r="E34" s="128" t="s">
        <v>136</v>
      </c>
      <c r="F34" s="128" t="s">
        <v>136</v>
      </c>
      <c r="G34" s="128" t="s">
        <v>136</v>
      </c>
      <c r="H34" s="58">
        <f t="shared" si="5"/>
        <v>38454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36795</v>
      </c>
      <c r="E35" s="128" t="s">
        <v>136</v>
      </c>
      <c r="F35" s="128" t="s">
        <v>136</v>
      </c>
      <c r="G35" s="128" t="s">
        <v>136</v>
      </c>
      <c r="H35" s="58">
        <f t="shared" si="5"/>
        <v>36795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34429</v>
      </c>
      <c r="E36" s="128" t="s">
        <v>136</v>
      </c>
      <c r="F36" s="128" t="s">
        <v>136</v>
      </c>
      <c r="G36" s="128" t="s">
        <v>136</v>
      </c>
      <c r="H36" s="58">
        <f t="shared" si="5"/>
        <v>34429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16270</v>
      </c>
      <c r="E37" s="130" t="s">
        <v>136</v>
      </c>
      <c r="F37" s="130" t="s">
        <v>136</v>
      </c>
      <c r="G37" s="130" t="s">
        <v>136</v>
      </c>
      <c r="H37" s="81">
        <f t="shared" si="5"/>
        <v>16270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1169156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94221</v>
      </c>
      <c r="H39" s="59">
        <f>SUM(D39:G39)</f>
        <v>1263377</v>
      </c>
      <c r="I39" s="59">
        <f t="shared" si="7"/>
        <v>94221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848553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848553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2553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2553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5511</v>
      </c>
      <c r="E42" s="127" t="str">
        <f t="shared" si="8"/>
        <v>Blank</v>
      </c>
      <c r="F42" s="127" t="str">
        <f t="shared" si="8"/>
        <v>Blank</v>
      </c>
      <c r="G42" s="59">
        <f t="shared" si="8"/>
        <v>5037</v>
      </c>
      <c r="H42" s="59">
        <f t="shared" si="5"/>
        <v>10548</v>
      </c>
      <c r="I42" s="90">
        <f t="shared" si="7"/>
        <v>5037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2025773</v>
      </c>
      <c r="E43" s="96">
        <f t="shared" si="9"/>
        <v>0</v>
      </c>
      <c r="F43" s="96">
        <f t="shared" si="9"/>
        <v>0</v>
      </c>
      <c r="G43" s="96">
        <f t="shared" si="9"/>
        <v>99258</v>
      </c>
      <c r="H43" s="96">
        <f t="shared" si="9"/>
        <v>2125031</v>
      </c>
      <c r="I43" s="97">
        <f t="shared" si="9"/>
        <v>99258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16270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44307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160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25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293727</v>
      </c>
      <c r="E11" s="126" t="s">
        <v>136</v>
      </c>
      <c r="F11" s="53">
        <v>35023</v>
      </c>
      <c r="G11" s="53">
        <v>13932</v>
      </c>
      <c r="H11" s="54">
        <f aca="true" t="shared" si="0" ref="H11:H18">SUM(D11:G11)</f>
        <v>342682</v>
      </c>
      <c r="I11" s="55">
        <f>+G11+F11+E11</f>
        <v>48955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22035</v>
      </c>
      <c r="E12" s="127" t="s">
        <v>136</v>
      </c>
      <c r="F12" s="127">
        <v>0</v>
      </c>
      <c r="G12" s="59">
        <v>1420</v>
      </c>
      <c r="H12" s="59">
        <f t="shared" si="0"/>
        <v>23455</v>
      </c>
      <c r="I12" s="60">
        <f aca="true" t="shared" si="1" ref="I12:I18">+G12+F12+E12</f>
        <v>1420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32952</v>
      </c>
      <c r="E13" s="127" t="s">
        <v>136</v>
      </c>
      <c r="F13" s="127">
        <v>0</v>
      </c>
      <c r="G13" s="59">
        <v>570</v>
      </c>
      <c r="H13" s="59">
        <f t="shared" si="0"/>
        <v>33522</v>
      </c>
      <c r="I13" s="60">
        <f t="shared" si="1"/>
        <v>570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61497</v>
      </c>
      <c r="E14" s="127" t="s">
        <v>136</v>
      </c>
      <c r="F14" s="127">
        <v>0</v>
      </c>
      <c r="G14" s="127" t="s">
        <v>136</v>
      </c>
      <c r="H14" s="59">
        <f>SUM(D14:G14)</f>
        <v>61497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31163</v>
      </c>
      <c r="E15" s="127" t="s">
        <v>136</v>
      </c>
      <c r="F15" s="127">
        <v>0</v>
      </c>
      <c r="G15" s="127" t="s">
        <v>136</v>
      </c>
      <c r="H15" s="59">
        <f>SUM(D15:G15)</f>
        <v>31163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2397</v>
      </c>
      <c r="E16" s="127" t="s">
        <v>136</v>
      </c>
      <c r="F16" s="127">
        <v>0</v>
      </c>
      <c r="G16" s="127" t="s">
        <v>136</v>
      </c>
      <c r="H16" s="59">
        <f t="shared" si="0"/>
        <v>2397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7856</v>
      </c>
      <c r="E17" s="127" t="s">
        <v>136</v>
      </c>
      <c r="F17" s="127">
        <v>0</v>
      </c>
      <c r="G17" s="59">
        <v>7181</v>
      </c>
      <c r="H17" s="59">
        <f t="shared" si="0"/>
        <v>15037</v>
      </c>
      <c r="I17" s="59">
        <f t="shared" si="1"/>
        <v>7181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11386</v>
      </c>
      <c r="E18" s="127" t="s">
        <v>136</v>
      </c>
      <c r="F18" s="127">
        <v>0</v>
      </c>
      <c r="G18" s="127" t="s">
        <v>136</v>
      </c>
      <c r="H18" s="59">
        <f t="shared" si="0"/>
        <v>11386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169286</v>
      </c>
      <c r="E19" s="66">
        <f t="shared" si="2"/>
        <v>0</v>
      </c>
      <c r="F19" s="66">
        <v>0</v>
      </c>
      <c r="G19" s="66">
        <f aca="true" t="shared" si="3" ref="G19">SUM(G12:G18)</f>
        <v>9171</v>
      </c>
      <c r="H19" s="66">
        <f t="shared" si="2"/>
        <v>178457</v>
      </c>
      <c r="I19" s="67">
        <f t="shared" si="2"/>
        <v>9171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310605</v>
      </c>
      <c r="E20" s="127" t="s">
        <v>136</v>
      </c>
      <c r="F20" s="59">
        <v>-35023</v>
      </c>
      <c r="G20" s="59">
        <v>13764</v>
      </c>
      <c r="H20" s="59">
        <f>SUM(D20:G20)</f>
        <v>289346</v>
      </c>
      <c r="I20" s="60">
        <f>+G20+F20+E20</f>
        <v>-21259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42003</v>
      </c>
      <c r="E21" s="127" t="s">
        <v>136</v>
      </c>
      <c r="F21" s="127">
        <v>0</v>
      </c>
      <c r="G21" s="127" t="s">
        <v>136</v>
      </c>
      <c r="H21" s="59">
        <f>SUM(D21:G21)</f>
        <v>42003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79979</v>
      </c>
      <c r="E22" s="127" t="s">
        <v>136</v>
      </c>
      <c r="F22" s="127">
        <v>0</v>
      </c>
      <c r="G22" s="127" t="s">
        <v>136</v>
      </c>
      <c r="H22" s="59">
        <f>SUM(D22:G22)</f>
        <v>79979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42093</v>
      </c>
      <c r="E23" s="127" t="s">
        <v>136</v>
      </c>
      <c r="F23" s="127">
        <v>0</v>
      </c>
      <c r="G23" s="127" t="s">
        <v>136</v>
      </c>
      <c r="H23" s="59">
        <f>SUM(D23:G23)</f>
        <v>42093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474680</v>
      </c>
      <c r="E24" s="66">
        <f t="shared" si="4"/>
        <v>0</v>
      </c>
      <c r="F24" s="66">
        <v>-35023</v>
      </c>
      <c r="G24" s="66">
        <f aca="true" t="shared" si="5" ref="G24">SUM(G20:G23)</f>
        <v>13764</v>
      </c>
      <c r="H24" s="66">
        <f t="shared" si="4"/>
        <v>453421</v>
      </c>
      <c r="I24" s="67">
        <f t="shared" si="4"/>
        <v>-21259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290637</v>
      </c>
      <c r="E25" s="128" t="s">
        <v>136</v>
      </c>
      <c r="F25" s="128" t="s">
        <v>136</v>
      </c>
      <c r="G25" s="58">
        <v>29619</v>
      </c>
      <c r="H25" s="59">
        <f>SUM(D25:G25)</f>
        <v>320256</v>
      </c>
      <c r="I25" s="60">
        <f>+G25+F25+E25</f>
        <v>29619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378001</v>
      </c>
      <c r="E26" s="128" t="s">
        <v>136</v>
      </c>
      <c r="F26" s="128" t="s">
        <v>136</v>
      </c>
      <c r="G26" s="128" t="s">
        <v>136</v>
      </c>
      <c r="H26" s="59">
        <f>SUM(D26:G26)</f>
        <v>378001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162359</v>
      </c>
      <c r="E27" s="128" t="s">
        <v>136</v>
      </c>
      <c r="F27" s="128" t="s">
        <v>136</v>
      </c>
      <c r="G27" s="128" t="s">
        <v>136</v>
      </c>
      <c r="H27" s="59">
        <f>SUM(D27:G27)</f>
        <v>162359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84250</v>
      </c>
      <c r="E28" s="128" t="s">
        <v>136</v>
      </c>
      <c r="F28" s="128" t="s">
        <v>136</v>
      </c>
      <c r="G28" s="128" t="s">
        <v>136</v>
      </c>
      <c r="H28" s="59">
        <f>SUM(D28:G28)</f>
        <v>84250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915247</v>
      </c>
      <c r="E29" s="66">
        <f t="shared" si="6"/>
        <v>0</v>
      </c>
      <c r="F29" s="66">
        <f t="shared" si="6"/>
        <v>0</v>
      </c>
      <c r="G29" s="66">
        <f t="shared" si="6"/>
        <v>29619</v>
      </c>
      <c r="H29" s="66">
        <f t="shared" si="6"/>
        <v>944866</v>
      </c>
      <c r="I29" s="67">
        <f t="shared" si="6"/>
        <v>29619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20002</v>
      </c>
      <c r="E30" s="128" t="s">
        <v>136</v>
      </c>
      <c r="F30" s="128" t="s">
        <v>136</v>
      </c>
      <c r="G30" s="58">
        <v>4941</v>
      </c>
      <c r="H30" s="59">
        <f aca="true" t="shared" si="7" ref="H30:H42">SUM(D30:G30)</f>
        <v>24943</v>
      </c>
      <c r="I30" s="60">
        <f aca="true" t="shared" si="8" ref="I30:I35">+G30+F30+E30</f>
        <v>4941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137583</v>
      </c>
      <c r="E31" s="128" t="s">
        <v>136</v>
      </c>
      <c r="F31" s="128" t="s">
        <v>136</v>
      </c>
      <c r="G31" s="58">
        <v>12821</v>
      </c>
      <c r="H31" s="59">
        <f t="shared" si="7"/>
        <v>150404</v>
      </c>
      <c r="I31" s="60">
        <f t="shared" si="8"/>
        <v>12821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4106</v>
      </c>
      <c r="E32" s="128" t="s">
        <v>136</v>
      </c>
      <c r="F32" s="128" t="s">
        <v>136</v>
      </c>
      <c r="G32" s="58">
        <v>384</v>
      </c>
      <c r="H32" s="59">
        <f t="shared" si="7"/>
        <v>4490</v>
      </c>
      <c r="I32" s="60">
        <f t="shared" si="8"/>
        <v>384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159606</v>
      </c>
      <c r="E33" s="129" t="s">
        <v>136</v>
      </c>
      <c r="F33" s="129" t="s">
        <v>136</v>
      </c>
      <c r="G33" s="129" t="s">
        <v>136</v>
      </c>
      <c r="H33" s="73">
        <f t="shared" si="7"/>
        <v>159606</v>
      </c>
      <c r="I33" s="74">
        <f t="shared" si="8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48730</v>
      </c>
      <c r="E34" s="128" t="s">
        <v>136</v>
      </c>
      <c r="F34" s="128" t="s">
        <v>136</v>
      </c>
      <c r="G34" s="128" t="s">
        <v>136</v>
      </c>
      <c r="H34" s="58">
        <f t="shared" si="7"/>
        <v>48730</v>
      </c>
      <c r="I34" s="77">
        <f t="shared" si="8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46628</v>
      </c>
      <c r="E35" s="128" t="s">
        <v>136</v>
      </c>
      <c r="F35" s="128" t="s">
        <v>136</v>
      </c>
      <c r="G35" s="128" t="s">
        <v>136</v>
      </c>
      <c r="H35" s="58">
        <f t="shared" si="7"/>
        <v>46628</v>
      </c>
      <c r="I35" s="77">
        <f t="shared" si="8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43630</v>
      </c>
      <c r="E36" s="128" t="s">
        <v>136</v>
      </c>
      <c r="F36" s="128" t="s">
        <v>136</v>
      </c>
      <c r="G36" s="128" t="s">
        <v>136</v>
      </c>
      <c r="H36" s="58">
        <f t="shared" si="7"/>
        <v>43630</v>
      </c>
      <c r="I36" s="77">
        <f aca="true" t="shared" si="9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20618</v>
      </c>
      <c r="E37" s="130" t="s">
        <v>136</v>
      </c>
      <c r="F37" s="130" t="s">
        <v>136</v>
      </c>
      <c r="G37" s="130" t="s">
        <v>136</v>
      </c>
      <c r="H37" s="81">
        <f t="shared" si="7"/>
        <v>20618</v>
      </c>
      <c r="I37" s="82">
        <f t="shared" si="9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7"/>
        <v>100000</v>
      </c>
      <c r="I38" s="87">
        <f t="shared" si="9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1397596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77451</v>
      </c>
      <c r="H39" s="59">
        <f>SUM(D39:G39)</f>
        <v>1475047</v>
      </c>
      <c r="I39" s="59">
        <f t="shared" si="9"/>
        <v>77451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866388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866388</v>
      </c>
      <c r="I40" s="90">
        <f t="shared" si="9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2397</v>
      </c>
      <c r="E41" s="127" t="str">
        <f aca="true" t="shared" si="10" ref="E41:G42">+E16</f>
        <v>Blank</v>
      </c>
      <c r="F41" s="127">
        <f t="shared" si="10"/>
        <v>0</v>
      </c>
      <c r="G41" s="127" t="str">
        <f t="shared" si="10"/>
        <v>Blank</v>
      </c>
      <c r="H41" s="59">
        <f t="shared" si="7"/>
        <v>2397</v>
      </c>
      <c r="I41" s="90">
        <f t="shared" si="9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7856</v>
      </c>
      <c r="E42" s="127" t="str">
        <f t="shared" si="10"/>
        <v>Blank</v>
      </c>
      <c r="F42" s="127">
        <f t="shared" si="10"/>
        <v>0</v>
      </c>
      <c r="G42" s="59">
        <f t="shared" si="10"/>
        <v>7181</v>
      </c>
      <c r="H42" s="59">
        <f t="shared" si="7"/>
        <v>15037</v>
      </c>
      <c r="I42" s="90">
        <f t="shared" si="9"/>
        <v>7181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1" ref="D43:I43">SUM(D39:D42)</f>
        <v>2274237</v>
      </c>
      <c r="E43" s="96">
        <f t="shared" si="11"/>
        <v>0</v>
      </c>
      <c r="F43" s="96">
        <f t="shared" si="11"/>
        <v>0</v>
      </c>
      <c r="G43" s="96">
        <f t="shared" si="11"/>
        <v>84632</v>
      </c>
      <c r="H43" s="96">
        <f t="shared" si="11"/>
        <v>2358869</v>
      </c>
      <c r="I43" s="97">
        <f t="shared" si="11"/>
        <v>84632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20618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52645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159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26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961270</v>
      </c>
      <c r="E11" s="126" t="s">
        <v>136</v>
      </c>
      <c r="F11" s="126" t="s">
        <v>136</v>
      </c>
      <c r="G11" s="53">
        <v>93655</v>
      </c>
      <c r="H11" s="54">
        <f aca="true" t="shared" si="0" ref="H11:H18">SUM(D11:G11)</f>
        <v>1054925</v>
      </c>
      <c r="I11" s="55">
        <f>+G11+F11+E11</f>
        <v>93655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35029</v>
      </c>
      <c r="E12" s="127" t="s">
        <v>136</v>
      </c>
      <c r="F12" s="127" t="s">
        <v>136</v>
      </c>
      <c r="G12" s="59">
        <v>7335</v>
      </c>
      <c r="H12" s="59">
        <f t="shared" si="0"/>
        <v>42364</v>
      </c>
      <c r="I12" s="60">
        <f aca="true" t="shared" si="1" ref="I12:I18">+G12+F12+E12</f>
        <v>7335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52384</v>
      </c>
      <c r="E13" s="127" t="s">
        <v>136</v>
      </c>
      <c r="F13" s="127" t="s">
        <v>136</v>
      </c>
      <c r="G13" s="59">
        <v>2944</v>
      </c>
      <c r="H13" s="59">
        <f t="shared" si="0"/>
        <v>55328</v>
      </c>
      <c r="I13" s="60">
        <f t="shared" si="1"/>
        <v>2944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97762</v>
      </c>
      <c r="E14" s="127" t="s">
        <v>136</v>
      </c>
      <c r="F14" s="127" t="s">
        <v>136</v>
      </c>
      <c r="G14" s="127" t="s">
        <v>136</v>
      </c>
      <c r="H14" s="59">
        <f>SUM(D14:G14)</f>
        <v>97762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161021</v>
      </c>
      <c r="E15" s="127" t="s">
        <v>136</v>
      </c>
      <c r="F15" s="127" t="s">
        <v>136</v>
      </c>
      <c r="G15" s="127" t="s">
        <v>136</v>
      </c>
      <c r="H15" s="59">
        <f>SUM(D15:G15)</f>
        <v>161021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12386</v>
      </c>
      <c r="E16" s="127" t="s">
        <v>136</v>
      </c>
      <c r="F16" s="127" t="s">
        <v>136</v>
      </c>
      <c r="G16" s="127" t="s">
        <v>136</v>
      </c>
      <c r="H16" s="59">
        <f t="shared" si="0"/>
        <v>12386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32189</v>
      </c>
      <c r="E17" s="127" t="s">
        <v>136</v>
      </c>
      <c r="F17" s="127" t="s">
        <v>136</v>
      </c>
      <c r="G17" s="59">
        <v>29423</v>
      </c>
      <c r="H17" s="59">
        <f t="shared" si="0"/>
        <v>61612</v>
      </c>
      <c r="I17" s="59">
        <f t="shared" si="1"/>
        <v>29423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58834</v>
      </c>
      <c r="E18" s="127" t="s">
        <v>136</v>
      </c>
      <c r="F18" s="127" t="s">
        <v>136</v>
      </c>
      <c r="G18" s="127" t="s">
        <v>136</v>
      </c>
      <c r="H18" s="59">
        <f t="shared" si="0"/>
        <v>58834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449605</v>
      </c>
      <c r="E19" s="66">
        <f t="shared" si="2"/>
        <v>0</v>
      </c>
      <c r="F19" s="66">
        <f t="shared" si="2"/>
        <v>0</v>
      </c>
      <c r="G19" s="66">
        <f t="shared" si="2"/>
        <v>39702</v>
      </c>
      <c r="H19" s="66">
        <f t="shared" si="2"/>
        <v>489307</v>
      </c>
      <c r="I19" s="67">
        <f t="shared" si="2"/>
        <v>39702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1016503</v>
      </c>
      <c r="E20" s="127" t="s">
        <v>136</v>
      </c>
      <c r="F20" s="127" t="s">
        <v>136</v>
      </c>
      <c r="G20" s="59">
        <v>105296</v>
      </c>
      <c r="H20" s="59">
        <f>SUM(D20:G20)</f>
        <v>1121799</v>
      </c>
      <c r="I20" s="60">
        <f>+G20+F20+E20</f>
        <v>105296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106409</v>
      </c>
      <c r="E21" s="127" t="s">
        <v>136</v>
      </c>
      <c r="F21" s="127" t="s">
        <v>136</v>
      </c>
      <c r="G21" s="127" t="s">
        <v>136</v>
      </c>
      <c r="H21" s="59">
        <f>SUM(D21:G21)</f>
        <v>106409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179446</v>
      </c>
      <c r="E22" s="127" t="s">
        <v>136</v>
      </c>
      <c r="F22" s="127" t="s">
        <v>136</v>
      </c>
      <c r="G22" s="127" t="s">
        <v>136</v>
      </c>
      <c r="H22" s="59">
        <f>SUM(D22:G22)</f>
        <v>179446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112702</v>
      </c>
      <c r="E23" s="127" t="s">
        <v>136</v>
      </c>
      <c r="F23" s="127" t="s">
        <v>136</v>
      </c>
      <c r="G23" s="127" t="s">
        <v>136</v>
      </c>
      <c r="H23" s="59">
        <f>SUM(D23:G23)</f>
        <v>112702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1415060</v>
      </c>
      <c r="E24" s="66">
        <f t="shared" si="3"/>
        <v>0</v>
      </c>
      <c r="F24" s="66">
        <f t="shared" si="3"/>
        <v>0</v>
      </c>
      <c r="G24" s="66">
        <f t="shared" si="3"/>
        <v>105296</v>
      </c>
      <c r="H24" s="66">
        <f t="shared" si="3"/>
        <v>1520356</v>
      </c>
      <c r="I24" s="67">
        <f t="shared" si="3"/>
        <v>105296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951156</v>
      </c>
      <c r="E25" s="128" t="s">
        <v>136</v>
      </c>
      <c r="F25" s="128" t="s">
        <v>136</v>
      </c>
      <c r="G25" s="58">
        <v>145686</v>
      </c>
      <c r="H25" s="59">
        <f>SUM(D25:G25)</f>
        <v>1096842</v>
      </c>
      <c r="I25" s="60">
        <f>+G25+F25+E25</f>
        <v>145686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1216245</v>
      </c>
      <c r="E26" s="128" t="s">
        <v>136</v>
      </c>
      <c r="F26" s="128" t="s">
        <v>136</v>
      </c>
      <c r="G26" s="128" t="s">
        <v>136</v>
      </c>
      <c r="H26" s="59">
        <f>SUM(D26:G26)</f>
        <v>1216245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364235</v>
      </c>
      <c r="E27" s="128" t="s">
        <v>136</v>
      </c>
      <c r="F27" s="128" t="s">
        <v>136</v>
      </c>
      <c r="G27" s="128" t="s">
        <v>136</v>
      </c>
      <c r="H27" s="59">
        <f>SUM(D27:G27)</f>
        <v>364235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277816</v>
      </c>
      <c r="E28" s="128" t="s">
        <v>136</v>
      </c>
      <c r="F28" s="128" t="s">
        <v>136</v>
      </c>
      <c r="G28" s="128" t="s">
        <v>136</v>
      </c>
      <c r="H28" s="59">
        <f>SUM(D28:G28)</f>
        <v>277816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2809452</v>
      </c>
      <c r="E29" s="66">
        <f t="shared" si="4"/>
        <v>0</v>
      </c>
      <c r="F29" s="66">
        <f t="shared" si="4"/>
        <v>0</v>
      </c>
      <c r="G29" s="66">
        <f t="shared" si="4"/>
        <v>145686</v>
      </c>
      <c r="H29" s="66">
        <f t="shared" si="4"/>
        <v>2955138</v>
      </c>
      <c r="I29" s="67">
        <f t="shared" si="4"/>
        <v>145686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67740</v>
      </c>
      <c r="E30" s="128" t="s">
        <v>136</v>
      </c>
      <c r="F30" s="128" t="s">
        <v>136</v>
      </c>
      <c r="G30" s="58">
        <v>13365</v>
      </c>
      <c r="H30" s="59">
        <f aca="true" t="shared" si="5" ref="H30:H42">SUM(D30:G30)</f>
        <v>81105</v>
      </c>
      <c r="I30" s="60">
        <f aca="true" t="shared" si="6" ref="I30:I35">+G30+F30+E30</f>
        <v>13365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450262</v>
      </c>
      <c r="E31" s="128" t="s">
        <v>136</v>
      </c>
      <c r="F31" s="128" t="s">
        <v>136</v>
      </c>
      <c r="G31" s="58">
        <v>66017</v>
      </c>
      <c r="H31" s="59">
        <f t="shared" si="5"/>
        <v>516279</v>
      </c>
      <c r="I31" s="60">
        <f t="shared" si="6"/>
        <v>66017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13439</v>
      </c>
      <c r="E32" s="128" t="s">
        <v>136</v>
      </c>
      <c r="F32" s="128" t="s">
        <v>136</v>
      </c>
      <c r="G32" s="58">
        <v>1256</v>
      </c>
      <c r="H32" s="59">
        <f t="shared" si="5"/>
        <v>14695</v>
      </c>
      <c r="I32" s="60">
        <f t="shared" si="6"/>
        <v>1256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348112</v>
      </c>
      <c r="E33" s="129" t="s">
        <v>136</v>
      </c>
      <c r="F33" s="129" t="s">
        <v>136</v>
      </c>
      <c r="G33" s="129" t="s">
        <v>136</v>
      </c>
      <c r="H33" s="73">
        <f t="shared" si="5"/>
        <v>348112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106285</v>
      </c>
      <c r="E34" s="128" t="s">
        <v>136</v>
      </c>
      <c r="F34" s="128" t="s">
        <v>136</v>
      </c>
      <c r="G34" s="128" t="s">
        <v>136</v>
      </c>
      <c r="H34" s="58">
        <f t="shared" si="5"/>
        <v>106285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101698</v>
      </c>
      <c r="E35" s="128" t="s">
        <v>136</v>
      </c>
      <c r="F35" s="128" t="s">
        <v>136</v>
      </c>
      <c r="G35" s="128" t="s">
        <v>136</v>
      </c>
      <c r="H35" s="58">
        <f t="shared" si="5"/>
        <v>101698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95160</v>
      </c>
      <c r="E36" s="128" t="s">
        <v>136</v>
      </c>
      <c r="F36" s="128" t="s">
        <v>136</v>
      </c>
      <c r="G36" s="128" t="s">
        <v>136</v>
      </c>
      <c r="H36" s="58">
        <f t="shared" si="5"/>
        <v>95160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44969</v>
      </c>
      <c r="E37" s="130" t="s">
        <v>136</v>
      </c>
      <c r="F37" s="130" t="s">
        <v>136</v>
      </c>
      <c r="G37" s="130" t="s">
        <v>136</v>
      </c>
      <c r="H37" s="81">
        <f t="shared" si="5"/>
        <v>44969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4286413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435554</v>
      </c>
      <c r="H39" s="59">
        <f>SUM(D39:G39)</f>
        <v>4721967</v>
      </c>
      <c r="I39" s="59">
        <f t="shared" si="7"/>
        <v>435554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2283952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2283952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12386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12386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32189</v>
      </c>
      <c r="E42" s="127" t="str">
        <f t="shared" si="8"/>
        <v>Blank</v>
      </c>
      <c r="F42" s="127" t="str">
        <f t="shared" si="8"/>
        <v>Blank</v>
      </c>
      <c r="G42" s="59">
        <f t="shared" si="8"/>
        <v>29423</v>
      </c>
      <c r="H42" s="59">
        <f t="shared" si="5"/>
        <v>61612</v>
      </c>
      <c r="I42" s="90">
        <f t="shared" si="7"/>
        <v>29423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6614940</v>
      </c>
      <c r="E43" s="96">
        <f t="shared" si="9"/>
        <v>0</v>
      </c>
      <c r="F43" s="96">
        <f t="shared" si="9"/>
        <v>0</v>
      </c>
      <c r="G43" s="96">
        <f t="shared" si="9"/>
        <v>464977</v>
      </c>
      <c r="H43" s="96">
        <f t="shared" si="9"/>
        <v>7079917</v>
      </c>
      <c r="I43" s="97">
        <f t="shared" si="9"/>
        <v>464977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44969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172290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1.445312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158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27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7.25" customHeight="1">
      <c r="A11" s="50" t="s">
        <v>72</v>
      </c>
      <c r="B11" s="51" t="s">
        <v>12</v>
      </c>
      <c r="C11" s="52" t="s">
        <v>94</v>
      </c>
      <c r="D11" s="53">
        <v>476657</v>
      </c>
      <c r="E11" s="126" t="s">
        <v>136</v>
      </c>
      <c r="F11" s="53">
        <v>0</v>
      </c>
      <c r="G11" s="53">
        <v>33808</v>
      </c>
      <c r="H11" s="54">
        <f aca="true" t="shared" si="0" ref="H11:H18">SUM(D11:G11)</f>
        <v>510465</v>
      </c>
      <c r="I11" s="55">
        <f>+G11+F11+E11</f>
        <v>33808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25272</v>
      </c>
      <c r="E12" s="127" t="s">
        <v>136</v>
      </c>
      <c r="F12" s="127">
        <v>0</v>
      </c>
      <c r="G12" s="59">
        <v>4158</v>
      </c>
      <c r="H12" s="59">
        <f t="shared" si="0"/>
        <v>29430</v>
      </c>
      <c r="I12" s="60">
        <f aca="true" t="shared" si="1" ref="I12:I18">+G12+F12+E12</f>
        <v>4158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37792</v>
      </c>
      <c r="E13" s="127" t="s">
        <v>136</v>
      </c>
      <c r="F13" s="127">
        <v>0</v>
      </c>
      <c r="G13" s="59">
        <v>3053</v>
      </c>
      <c r="H13" s="59">
        <f t="shared" si="0"/>
        <v>40845</v>
      </c>
      <c r="I13" s="60">
        <f t="shared" si="1"/>
        <v>3053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70530</v>
      </c>
      <c r="E14" s="127" t="s">
        <v>136</v>
      </c>
      <c r="F14" s="127">
        <v>0</v>
      </c>
      <c r="G14" s="127" t="s">
        <v>136</v>
      </c>
      <c r="H14" s="59">
        <f>SUM(D14:G14)</f>
        <v>70530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63508</v>
      </c>
      <c r="E15" s="127" t="s">
        <v>136</v>
      </c>
      <c r="F15" s="127">
        <v>0</v>
      </c>
      <c r="G15" s="127" t="s">
        <v>136</v>
      </c>
      <c r="H15" s="59">
        <f>SUM(D15:G15)</f>
        <v>63508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4885</v>
      </c>
      <c r="E16" s="127" t="s">
        <v>136</v>
      </c>
      <c r="F16" s="127">
        <v>0</v>
      </c>
      <c r="G16" s="127" t="s">
        <v>136</v>
      </c>
      <c r="H16" s="59">
        <f t="shared" si="0"/>
        <v>4885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17444</v>
      </c>
      <c r="E17" s="127" t="s">
        <v>136</v>
      </c>
      <c r="F17" s="127">
        <v>0</v>
      </c>
      <c r="G17" s="59">
        <v>15945</v>
      </c>
      <c r="H17" s="59">
        <f t="shared" si="0"/>
        <v>33389</v>
      </c>
      <c r="I17" s="59">
        <f t="shared" si="1"/>
        <v>15945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23205</v>
      </c>
      <c r="E18" s="127" t="s">
        <v>136</v>
      </c>
      <c r="F18" s="127">
        <v>0</v>
      </c>
      <c r="G18" s="127" t="s">
        <v>136</v>
      </c>
      <c r="H18" s="59">
        <f t="shared" si="0"/>
        <v>23205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242636</v>
      </c>
      <c r="E19" s="66">
        <f t="shared" si="2"/>
        <v>0</v>
      </c>
      <c r="F19" s="66">
        <v>0</v>
      </c>
      <c r="G19" s="66">
        <f aca="true" t="shared" si="3" ref="G19">SUM(G12:G18)</f>
        <v>23156</v>
      </c>
      <c r="H19" s="66">
        <f t="shared" si="2"/>
        <v>265792</v>
      </c>
      <c r="I19" s="67">
        <f t="shared" si="2"/>
        <v>23156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504045</v>
      </c>
      <c r="E20" s="127" t="s">
        <v>136</v>
      </c>
      <c r="F20" s="59">
        <v>23582</v>
      </c>
      <c r="G20" s="59">
        <v>35050</v>
      </c>
      <c r="H20" s="59">
        <f>SUM(D20:G20)</f>
        <v>562677</v>
      </c>
      <c r="I20" s="60">
        <f>+G20+F20+E20</f>
        <v>58632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53399</v>
      </c>
      <c r="E21" s="127" t="s">
        <v>136</v>
      </c>
      <c r="F21" s="59">
        <v>60100</v>
      </c>
      <c r="G21" s="127" t="s">
        <v>136</v>
      </c>
      <c r="H21" s="59">
        <f>SUM(D21:G21)</f>
        <v>113499</v>
      </c>
      <c r="I21" s="60">
        <f>+G21+F21+E21</f>
        <v>60100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116434</v>
      </c>
      <c r="E22" s="127" t="s">
        <v>136</v>
      </c>
      <c r="F22" s="127">
        <v>0</v>
      </c>
      <c r="G22" s="127" t="s">
        <v>136</v>
      </c>
      <c r="H22" s="59">
        <f>SUM(D22:G22)</f>
        <v>116434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52412</v>
      </c>
      <c r="E23" s="127" t="s">
        <v>136</v>
      </c>
      <c r="F23" s="127">
        <v>0</v>
      </c>
      <c r="G23" s="127" t="s">
        <v>136</v>
      </c>
      <c r="H23" s="59">
        <f>SUM(D23:G23)</f>
        <v>52412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726290</v>
      </c>
      <c r="E24" s="66">
        <f t="shared" si="4"/>
        <v>0</v>
      </c>
      <c r="F24" s="66">
        <v>83682</v>
      </c>
      <c r="G24" s="66">
        <f aca="true" t="shared" si="5" ref="G24">SUM(G20:G23)</f>
        <v>35050</v>
      </c>
      <c r="H24" s="66">
        <f t="shared" si="4"/>
        <v>845022</v>
      </c>
      <c r="I24" s="67">
        <f t="shared" si="4"/>
        <v>118732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471642</v>
      </c>
      <c r="E25" s="128" t="s">
        <v>136</v>
      </c>
      <c r="F25" s="58">
        <v>-23582</v>
      </c>
      <c r="G25" s="58">
        <v>58357</v>
      </c>
      <c r="H25" s="59">
        <f>SUM(D25:G25)</f>
        <v>506417</v>
      </c>
      <c r="I25" s="60">
        <f>+G25+F25+E25</f>
        <v>34775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624574</v>
      </c>
      <c r="E26" s="128" t="s">
        <v>136</v>
      </c>
      <c r="F26" s="58">
        <v>-60100</v>
      </c>
      <c r="G26" s="128" t="s">
        <v>136</v>
      </c>
      <c r="H26" s="59">
        <f>SUM(D26:G26)</f>
        <v>564474</v>
      </c>
      <c r="I26" s="60">
        <f>+G26+F26+E26</f>
        <v>-60100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236347</v>
      </c>
      <c r="E27" s="128" t="s">
        <v>136</v>
      </c>
      <c r="F27" s="128">
        <v>0</v>
      </c>
      <c r="G27" s="128" t="s">
        <v>136</v>
      </c>
      <c r="H27" s="59">
        <f>SUM(D27:G27)</f>
        <v>236347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56892</v>
      </c>
      <c r="E28" s="128" t="s">
        <v>136</v>
      </c>
      <c r="F28" s="128">
        <v>0</v>
      </c>
      <c r="G28" s="128" t="s">
        <v>136</v>
      </c>
      <c r="H28" s="59">
        <f>SUM(D28:G28)</f>
        <v>56892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1389455</v>
      </c>
      <c r="E29" s="66">
        <f t="shared" si="6"/>
        <v>0</v>
      </c>
      <c r="F29" s="66">
        <v>-83682</v>
      </c>
      <c r="G29" s="66">
        <f aca="true" t="shared" si="7" ref="G29">SUM(G25:G28)</f>
        <v>58357</v>
      </c>
      <c r="H29" s="66">
        <f t="shared" si="6"/>
        <v>1364130</v>
      </c>
      <c r="I29" s="67">
        <f t="shared" si="6"/>
        <v>-25325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33851</v>
      </c>
      <c r="E30" s="128" t="s">
        <v>136</v>
      </c>
      <c r="F30" s="128" t="s">
        <v>136</v>
      </c>
      <c r="G30" s="58">
        <v>8413</v>
      </c>
      <c r="H30" s="59">
        <f aca="true" t="shared" si="8" ref="H30:H42">SUM(D30:G30)</f>
        <v>42264</v>
      </c>
      <c r="I30" s="60">
        <f aca="true" t="shared" si="9" ref="I30:I35">+G30+F30+E30</f>
        <v>8413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223268</v>
      </c>
      <c r="E31" s="128" t="s">
        <v>136</v>
      </c>
      <c r="F31" s="128" t="s">
        <v>136</v>
      </c>
      <c r="G31" s="58">
        <v>33009</v>
      </c>
      <c r="H31" s="59">
        <f t="shared" si="8"/>
        <v>256277</v>
      </c>
      <c r="I31" s="60">
        <f t="shared" si="9"/>
        <v>33009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6664</v>
      </c>
      <c r="E32" s="128" t="s">
        <v>136</v>
      </c>
      <c r="F32" s="128" t="s">
        <v>136</v>
      </c>
      <c r="G32" s="58">
        <v>623</v>
      </c>
      <c r="H32" s="59">
        <f t="shared" si="8"/>
        <v>7287</v>
      </c>
      <c r="I32" s="60">
        <f t="shared" si="9"/>
        <v>623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196117</v>
      </c>
      <c r="E33" s="129" t="s">
        <v>136</v>
      </c>
      <c r="F33" s="129" t="s">
        <v>136</v>
      </c>
      <c r="G33" s="129" t="s">
        <v>136</v>
      </c>
      <c r="H33" s="73">
        <f t="shared" si="8"/>
        <v>196117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59877</v>
      </c>
      <c r="E34" s="128" t="s">
        <v>136</v>
      </c>
      <c r="F34" s="128" t="s">
        <v>136</v>
      </c>
      <c r="G34" s="128" t="s">
        <v>136</v>
      </c>
      <c r="H34" s="58">
        <f t="shared" si="8"/>
        <v>59877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57294</v>
      </c>
      <c r="E35" s="128" t="s">
        <v>136</v>
      </c>
      <c r="F35" s="128" t="s">
        <v>136</v>
      </c>
      <c r="G35" s="128" t="s">
        <v>136</v>
      </c>
      <c r="H35" s="58">
        <f t="shared" si="8"/>
        <v>57294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53611</v>
      </c>
      <c r="E36" s="128" t="s">
        <v>136</v>
      </c>
      <c r="F36" s="128" t="s">
        <v>136</v>
      </c>
      <c r="G36" s="128" t="s">
        <v>136</v>
      </c>
      <c r="H36" s="58">
        <f t="shared" si="8"/>
        <v>53611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25335</v>
      </c>
      <c r="E37" s="130" t="s">
        <v>136</v>
      </c>
      <c r="F37" s="130" t="s">
        <v>136</v>
      </c>
      <c r="G37" s="130" t="s">
        <v>136</v>
      </c>
      <c r="H37" s="81">
        <f t="shared" si="8"/>
        <v>25335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2084612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176471</v>
      </c>
      <c r="H39" s="59">
        <f>SUM(D39:G39)</f>
        <v>2261083</v>
      </c>
      <c r="I39" s="59">
        <f t="shared" si="10"/>
        <v>176471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1287997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1287997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4885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4885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17444</v>
      </c>
      <c r="E42" s="127" t="str">
        <f t="shared" si="11"/>
        <v>Blank</v>
      </c>
      <c r="F42" s="127">
        <f t="shared" si="11"/>
        <v>0</v>
      </c>
      <c r="G42" s="59">
        <f t="shared" si="11"/>
        <v>15945</v>
      </c>
      <c r="H42" s="59">
        <f t="shared" si="8"/>
        <v>33389</v>
      </c>
      <c r="I42" s="90">
        <f t="shared" si="10"/>
        <v>15945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3394938</v>
      </c>
      <c r="E43" s="96">
        <f t="shared" si="12"/>
        <v>0</v>
      </c>
      <c r="F43" s="96">
        <f t="shared" si="12"/>
        <v>0</v>
      </c>
      <c r="G43" s="96">
        <f t="shared" si="12"/>
        <v>192416</v>
      </c>
      <c r="H43" s="96">
        <f t="shared" si="12"/>
        <v>3587354</v>
      </c>
      <c r="I43" s="97">
        <f t="shared" si="12"/>
        <v>192416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25335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85432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6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157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43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100042</v>
      </c>
      <c r="E11" s="126" t="s">
        <v>136</v>
      </c>
      <c r="F11" s="126" t="s">
        <v>136</v>
      </c>
      <c r="G11" s="53">
        <v>7572</v>
      </c>
      <c r="H11" s="54">
        <f aca="true" t="shared" si="0" ref="H11:H18">SUM(D11:G11)</f>
        <v>107614</v>
      </c>
      <c r="I11" s="55">
        <f>+G11+F11+E11</f>
        <v>7572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23483</v>
      </c>
      <c r="E12" s="127" t="s">
        <v>136</v>
      </c>
      <c r="F12" s="127" t="s">
        <v>136</v>
      </c>
      <c r="G12" s="59">
        <v>3257</v>
      </c>
      <c r="H12" s="59">
        <f t="shared" si="0"/>
        <v>26740</v>
      </c>
      <c r="I12" s="60">
        <f aca="true" t="shared" si="1" ref="I12:I18">+G12+F12+E12</f>
        <v>3257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35117</v>
      </c>
      <c r="E13" s="127" t="s">
        <v>136</v>
      </c>
      <c r="F13" s="127" t="s">
        <v>136</v>
      </c>
      <c r="G13" s="59">
        <v>834</v>
      </c>
      <c r="H13" s="59">
        <f t="shared" si="0"/>
        <v>35951</v>
      </c>
      <c r="I13" s="60">
        <f t="shared" si="1"/>
        <v>834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65538</v>
      </c>
      <c r="E14" s="127" t="s">
        <v>136</v>
      </c>
      <c r="F14" s="127" t="s">
        <v>136</v>
      </c>
      <c r="G14" s="127" t="s">
        <v>136</v>
      </c>
      <c r="H14" s="59">
        <f>SUM(D14:G14)</f>
        <v>65538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45630</v>
      </c>
      <c r="E15" s="127" t="s">
        <v>136</v>
      </c>
      <c r="F15" s="127" t="s">
        <v>136</v>
      </c>
      <c r="G15" s="127" t="s">
        <v>136</v>
      </c>
      <c r="H15" s="59">
        <f>SUM(D15:G15)</f>
        <v>45630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3510</v>
      </c>
      <c r="E16" s="127" t="s">
        <v>136</v>
      </c>
      <c r="F16" s="127" t="s">
        <v>136</v>
      </c>
      <c r="G16" s="127" t="s">
        <v>136</v>
      </c>
      <c r="H16" s="59">
        <f t="shared" si="0"/>
        <v>3510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1233</v>
      </c>
      <c r="E17" s="127" t="s">
        <v>136</v>
      </c>
      <c r="F17" s="127" t="s">
        <v>136</v>
      </c>
      <c r="G17" s="59">
        <v>1123</v>
      </c>
      <c r="H17" s="59">
        <f t="shared" si="0"/>
        <v>2356</v>
      </c>
      <c r="I17" s="59">
        <f t="shared" si="1"/>
        <v>1123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16673</v>
      </c>
      <c r="E18" s="127" t="s">
        <v>136</v>
      </c>
      <c r="F18" s="127" t="s">
        <v>136</v>
      </c>
      <c r="G18" s="127" t="s">
        <v>136</v>
      </c>
      <c r="H18" s="59">
        <f t="shared" si="0"/>
        <v>16673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191184</v>
      </c>
      <c r="E19" s="66">
        <f t="shared" si="2"/>
        <v>0</v>
      </c>
      <c r="F19" s="66">
        <f t="shared" si="2"/>
        <v>0</v>
      </c>
      <c r="G19" s="66">
        <f t="shared" si="2"/>
        <v>5214</v>
      </c>
      <c r="H19" s="66">
        <f t="shared" si="2"/>
        <v>196398</v>
      </c>
      <c r="I19" s="67">
        <f t="shared" si="2"/>
        <v>5214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105790</v>
      </c>
      <c r="E20" s="127" t="s">
        <v>136</v>
      </c>
      <c r="F20" s="127" t="s">
        <v>136</v>
      </c>
      <c r="G20" s="59">
        <v>1978</v>
      </c>
      <c r="H20" s="59">
        <f>SUM(D20:G20)</f>
        <v>107768</v>
      </c>
      <c r="I20" s="60">
        <f>+G20+F20+E20</f>
        <v>1978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44008</v>
      </c>
      <c r="E21" s="127" t="s">
        <v>136</v>
      </c>
      <c r="F21" s="127" t="s">
        <v>136</v>
      </c>
      <c r="G21" s="127" t="s">
        <v>136</v>
      </c>
      <c r="H21" s="59">
        <f>SUM(D21:G21)</f>
        <v>44008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87557</v>
      </c>
      <c r="E22" s="127" t="s">
        <v>136</v>
      </c>
      <c r="F22" s="127" t="s">
        <v>136</v>
      </c>
      <c r="G22" s="127" t="s">
        <v>136</v>
      </c>
      <c r="H22" s="59">
        <f>SUM(D22:G22)</f>
        <v>87557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15001</v>
      </c>
      <c r="E23" s="127" t="s">
        <v>136</v>
      </c>
      <c r="F23" s="127" t="s">
        <v>136</v>
      </c>
      <c r="G23" s="127" t="s">
        <v>136</v>
      </c>
      <c r="H23" s="59">
        <f>SUM(D23:G23)</f>
        <v>15001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252356</v>
      </c>
      <c r="E24" s="66">
        <f t="shared" si="3"/>
        <v>0</v>
      </c>
      <c r="F24" s="66">
        <f t="shared" si="3"/>
        <v>0</v>
      </c>
      <c r="G24" s="66">
        <f t="shared" si="3"/>
        <v>1978</v>
      </c>
      <c r="H24" s="66">
        <f t="shared" si="3"/>
        <v>254334</v>
      </c>
      <c r="I24" s="67">
        <f t="shared" si="3"/>
        <v>1978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98989</v>
      </c>
      <c r="E25" s="128" t="s">
        <v>136</v>
      </c>
      <c r="F25" s="128" t="s">
        <v>136</v>
      </c>
      <c r="G25" s="58">
        <v>9814</v>
      </c>
      <c r="H25" s="59">
        <f>SUM(D25:G25)</f>
        <v>108803</v>
      </c>
      <c r="I25" s="60">
        <f>+G25+F25+E25</f>
        <v>9814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530975</v>
      </c>
      <c r="E26" s="128" t="s">
        <v>136</v>
      </c>
      <c r="F26" s="128" t="s">
        <v>136</v>
      </c>
      <c r="G26" s="128" t="s">
        <v>136</v>
      </c>
      <c r="H26" s="59">
        <f>SUM(D26:G26)</f>
        <v>530975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177739</v>
      </c>
      <c r="E27" s="128" t="s">
        <v>136</v>
      </c>
      <c r="F27" s="128" t="s">
        <v>136</v>
      </c>
      <c r="G27" s="128" t="s">
        <v>136</v>
      </c>
      <c r="H27" s="59">
        <f>SUM(D27:G27)</f>
        <v>177739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25999</v>
      </c>
      <c r="E28" s="128" t="s">
        <v>136</v>
      </c>
      <c r="F28" s="128" t="s">
        <v>136</v>
      </c>
      <c r="G28" s="128" t="s">
        <v>136</v>
      </c>
      <c r="H28" s="59">
        <f>SUM(D28:G28)</f>
        <v>25999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833702</v>
      </c>
      <c r="E29" s="66">
        <f t="shared" si="4"/>
        <v>0</v>
      </c>
      <c r="F29" s="66">
        <f t="shared" si="4"/>
        <v>0</v>
      </c>
      <c r="G29" s="66">
        <f t="shared" si="4"/>
        <v>9814</v>
      </c>
      <c r="H29" s="66">
        <f t="shared" si="4"/>
        <v>843516</v>
      </c>
      <c r="I29" s="67">
        <f t="shared" si="4"/>
        <v>9814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2804</v>
      </c>
      <c r="E30" s="128" t="s">
        <v>136</v>
      </c>
      <c r="F30" s="128" t="s">
        <v>136</v>
      </c>
      <c r="G30" s="58">
        <v>678</v>
      </c>
      <c r="H30" s="59">
        <f aca="true" t="shared" si="5" ref="H30:H42">SUM(D30:G30)</f>
        <v>3482</v>
      </c>
      <c r="I30" s="60">
        <f aca="true" t="shared" si="6" ref="I30:I35">+G30+F30+E30</f>
        <v>678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19761</v>
      </c>
      <c r="E31" s="128" t="s">
        <v>136</v>
      </c>
      <c r="F31" s="128" t="s">
        <v>136</v>
      </c>
      <c r="G31" s="58">
        <v>1843</v>
      </c>
      <c r="H31" s="59">
        <f t="shared" si="5"/>
        <v>21604</v>
      </c>
      <c r="I31" s="60">
        <f t="shared" si="6"/>
        <v>1843</v>
      </c>
      <c r="K31" s="10"/>
      <c r="L31" s="12"/>
    </row>
    <row r="32" spans="1:12" ht="24" customHeight="1" thickBot="1">
      <c r="A32" s="39" t="s">
        <v>78</v>
      </c>
      <c r="B32" s="34" t="s">
        <v>41</v>
      </c>
      <c r="C32" s="44" t="s">
        <v>103</v>
      </c>
      <c r="D32" s="58">
        <v>590</v>
      </c>
      <c r="E32" s="128" t="s">
        <v>136</v>
      </c>
      <c r="F32" s="128" t="s">
        <v>136</v>
      </c>
      <c r="G32" s="58">
        <v>83</v>
      </c>
      <c r="H32" s="59">
        <f t="shared" si="5"/>
        <v>673</v>
      </c>
      <c r="I32" s="60">
        <f t="shared" si="6"/>
        <v>83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63934</v>
      </c>
      <c r="E33" s="129" t="s">
        <v>136</v>
      </c>
      <c r="F33" s="129" t="s">
        <v>136</v>
      </c>
      <c r="G33" s="129" t="s">
        <v>136</v>
      </c>
      <c r="H33" s="73">
        <f t="shared" si="5"/>
        <v>63934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19520</v>
      </c>
      <c r="E34" s="128" t="s">
        <v>136</v>
      </c>
      <c r="F34" s="128" t="s">
        <v>136</v>
      </c>
      <c r="G34" s="128" t="s">
        <v>136</v>
      </c>
      <c r="H34" s="58">
        <f t="shared" si="5"/>
        <v>19520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18678</v>
      </c>
      <c r="E35" s="128" t="s">
        <v>136</v>
      </c>
      <c r="F35" s="128" t="s">
        <v>136</v>
      </c>
      <c r="G35" s="128" t="s">
        <v>136</v>
      </c>
      <c r="H35" s="58">
        <f t="shared" si="5"/>
        <v>18678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17477</v>
      </c>
      <c r="E36" s="128" t="s">
        <v>136</v>
      </c>
      <c r="F36" s="128" t="s">
        <v>136</v>
      </c>
      <c r="G36" s="128" t="s">
        <v>136</v>
      </c>
      <c r="H36" s="58">
        <f t="shared" si="5"/>
        <v>17477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8259</v>
      </c>
      <c r="E37" s="130" t="s">
        <v>136</v>
      </c>
      <c r="F37" s="130" t="s">
        <v>136</v>
      </c>
      <c r="G37" s="130" t="s">
        <v>136</v>
      </c>
      <c r="H37" s="81">
        <f t="shared" si="5"/>
        <v>8259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491510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26059</v>
      </c>
      <c r="H39" s="59">
        <f>SUM(D39:G39)</f>
        <v>517569</v>
      </c>
      <c r="I39" s="59">
        <f t="shared" si="7"/>
        <v>26059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1068120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1068120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3510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3510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1233</v>
      </c>
      <c r="E42" s="127" t="str">
        <f t="shared" si="8"/>
        <v>Blank</v>
      </c>
      <c r="F42" s="127" t="str">
        <f t="shared" si="8"/>
        <v>Blank</v>
      </c>
      <c r="G42" s="59">
        <f t="shared" si="8"/>
        <v>1123</v>
      </c>
      <c r="H42" s="59">
        <f t="shared" si="5"/>
        <v>2356</v>
      </c>
      <c r="I42" s="90">
        <f t="shared" si="7"/>
        <v>1123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1564373</v>
      </c>
      <c r="E43" s="96">
        <f t="shared" si="9"/>
        <v>0</v>
      </c>
      <c r="F43" s="96">
        <f t="shared" si="9"/>
        <v>0</v>
      </c>
      <c r="G43" s="96">
        <f t="shared" si="9"/>
        <v>27182</v>
      </c>
      <c r="H43" s="96">
        <f t="shared" si="9"/>
        <v>1591555</v>
      </c>
      <c r="I43" s="97">
        <f t="shared" si="9"/>
        <v>27182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8259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17931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/>
  <dimension ref="A1:AS96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7.1054687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1.10546875" style="1" bestFit="1" customWidth="1"/>
    <col min="6" max="6" width="15.3359375" style="1" customWidth="1"/>
    <col min="7" max="7" width="13.5546875" style="1" bestFit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156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28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175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611107</v>
      </c>
      <c r="E11" s="126" t="s">
        <v>136</v>
      </c>
      <c r="F11" s="53">
        <v>167237</v>
      </c>
      <c r="G11" s="53">
        <v>60769</v>
      </c>
      <c r="H11" s="54">
        <f aca="true" t="shared" si="0" ref="H11:H18">SUM(D11:G11)</f>
        <v>839113</v>
      </c>
      <c r="I11" s="55">
        <f>+G11+F11+E11</f>
        <v>228006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51923</v>
      </c>
      <c r="E12" s="58">
        <v>0</v>
      </c>
      <c r="F12" s="58">
        <v>0</v>
      </c>
      <c r="G12" s="59">
        <v>9027</v>
      </c>
      <c r="H12" s="59">
        <f t="shared" si="0"/>
        <v>60950</v>
      </c>
      <c r="I12" s="60">
        <f aca="true" t="shared" si="1" ref="I12:I18">+G12+F12+E12</f>
        <v>9027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77647</v>
      </c>
      <c r="E13" s="59">
        <v>0</v>
      </c>
      <c r="F13" s="59">
        <v>0</v>
      </c>
      <c r="G13" s="59">
        <v>6482</v>
      </c>
      <c r="H13" s="59">
        <f t="shared" si="0"/>
        <v>84129</v>
      </c>
      <c r="I13" s="60">
        <f t="shared" si="1"/>
        <v>6482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144912</v>
      </c>
      <c r="E14" s="59">
        <v>0</v>
      </c>
      <c r="F14" s="59">
        <v>0</v>
      </c>
      <c r="G14" s="127" t="s">
        <v>136</v>
      </c>
      <c r="H14" s="59">
        <f>SUM(D14:G14)</f>
        <v>144912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140805</v>
      </c>
      <c r="E15" s="59">
        <v>0</v>
      </c>
      <c r="F15" s="59">
        <v>0</v>
      </c>
      <c r="G15" s="127" t="s">
        <v>136</v>
      </c>
      <c r="H15" s="59">
        <f>SUM(D15:G15)</f>
        <v>140805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10831</v>
      </c>
      <c r="E16" s="59">
        <v>0</v>
      </c>
      <c r="F16" s="59">
        <v>0</v>
      </c>
      <c r="G16" s="127" t="s">
        <v>136</v>
      </c>
      <c r="H16" s="59">
        <f t="shared" si="0"/>
        <v>10831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18915</v>
      </c>
      <c r="E17" s="59">
        <v>0</v>
      </c>
      <c r="F17" s="59">
        <v>0</v>
      </c>
      <c r="G17" s="59">
        <v>17289</v>
      </c>
      <c r="H17" s="59">
        <f t="shared" si="0"/>
        <v>36204</v>
      </c>
      <c r="I17" s="59">
        <f t="shared" si="1"/>
        <v>17289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51448</v>
      </c>
      <c r="E18" s="59">
        <v>0</v>
      </c>
      <c r="F18" s="59">
        <v>0</v>
      </c>
      <c r="G18" s="127" t="s">
        <v>136</v>
      </c>
      <c r="H18" s="59">
        <f t="shared" si="0"/>
        <v>51448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496481</v>
      </c>
      <c r="E19" s="66">
        <f t="shared" si="2"/>
        <v>0</v>
      </c>
      <c r="F19" s="66">
        <v>0</v>
      </c>
      <c r="G19" s="66">
        <f aca="true" t="shared" si="3" ref="G19">SUM(G12:G18)</f>
        <v>32798</v>
      </c>
      <c r="H19" s="66">
        <f t="shared" si="2"/>
        <v>529279</v>
      </c>
      <c r="I19" s="67">
        <f t="shared" si="2"/>
        <v>32798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646220</v>
      </c>
      <c r="E20" s="127" t="s">
        <v>136</v>
      </c>
      <c r="F20" s="59">
        <v>-184910</v>
      </c>
      <c r="G20" s="59">
        <v>59515</v>
      </c>
      <c r="H20" s="59">
        <f>SUM(D20:G20)</f>
        <v>520825</v>
      </c>
      <c r="I20" s="60">
        <f>+G20+F20+E20</f>
        <v>-125395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64751</v>
      </c>
      <c r="E21" s="127" t="s">
        <v>136</v>
      </c>
      <c r="F21" s="59">
        <v>389446</v>
      </c>
      <c r="G21" s="127" t="s">
        <v>136</v>
      </c>
      <c r="H21" s="59">
        <f>SUM(D21:G21)</f>
        <v>454197</v>
      </c>
      <c r="I21" s="60">
        <f>+G21+F21+E21</f>
        <v>389446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120703</v>
      </c>
      <c r="E22" s="127" t="s">
        <v>136</v>
      </c>
      <c r="F22" s="127">
        <v>0</v>
      </c>
      <c r="G22" s="127" t="s">
        <v>136</v>
      </c>
      <c r="H22" s="59">
        <f>SUM(D22:G22)</f>
        <v>120703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75235</v>
      </c>
      <c r="E23" s="127" t="s">
        <v>136</v>
      </c>
      <c r="F23" s="127">
        <v>0</v>
      </c>
      <c r="G23" s="127" t="s">
        <v>136</v>
      </c>
      <c r="H23" s="59">
        <f>SUM(D23:G23)</f>
        <v>75235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906909</v>
      </c>
      <c r="E24" s="66">
        <f t="shared" si="4"/>
        <v>0</v>
      </c>
      <c r="F24" s="66">
        <v>204536</v>
      </c>
      <c r="G24" s="66">
        <f aca="true" t="shared" si="5" ref="G24">SUM(G20:G23)</f>
        <v>59515</v>
      </c>
      <c r="H24" s="66">
        <f t="shared" si="4"/>
        <v>1170960</v>
      </c>
      <c r="I24" s="67">
        <f t="shared" si="4"/>
        <v>264051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604677</v>
      </c>
      <c r="E25" s="128" t="s">
        <v>136</v>
      </c>
      <c r="F25" s="58">
        <v>17673</v>
      </c>
      <c r="G25" s="58">
        <v>86615</v>
      </c>
      <c r="H25" s="59">
        <f>SUM(D25:G25)</f>
        <v>708965</v>
      </c>
      <c r="I25" s="60">
        <f>+G25+F25+E25</f>
        <v>104288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675112</v>
      </c>
      <c r="E26" s="128" t="s">
        <v>136</v>
      </c>
      <c r="F26" s="58">
        <v>-389446</v>
      </c>
      <c r="G26" s="128" t="s">
        <v>136</v>
      </c>
      <c r="H26" s="59">
        <f>SUM(D26:G26)</f>
        <v>285666</v>
      </c>
      <c r="I26" s="60">
        <f>+G26+F26+E26</f>
        <v>-389446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245011</v>
      </c>
      <c r="E27" s="128" t="s">
        <v>136</v>
      </c>
      <c r="F27" s="128">
        <v>0</v>
      </c>
      <c r="G27" s="128" t="s">
        <v>136</v>
      </c>
      <c r="H27" s="59">
        <f>SUM(D27:G27)</f>
        <v>245011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145987</v>
      </c>
      <c r="E28" s="128" t="s">
        <v>136</v>
      </c>
      <c r="F28" s="128">
        <v>0</v>
      </c>
      <c r="G28" s="128" t="s">
        <v>136</v>
      </c>
      <c r="H28" s="59">
        <f>SUM(D28:G28)</f>
        <v>145987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1670787</v>
      </c>
      <c r="E29" s="66">
        <f t="shared" si="6"/>
        <v>0</v>
      </c>
      <c r="F29" s="66">
        <v>-371773</v>
      </c>
      <c r="G29" s="66">
        <f aca="true" t="shared" si="7" ref="G29">SUM(G25:G28)</f>
        <v>86615</v>
      </c>
      <c r="H29" s="66">
        <f t="shared" si="6"/>
        <v>1385629</v>
      </c>
      <c r="I29" s="67">
        <f t="shared" si="6"/>
        <v>-285158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41330</v>
      </c>
      <c r="E30" s="128" t="s">
        <v>136</v>
      </c>
      <c r="F30" s="128" t="s">
        <v>136</v>
      </c>
      <c r="G30" s="58">
        <v>10081</v>
      </c>
      <c r="H30" s="59">
        <f aca="true" t="shared" si="8" ref="H30:H42">SUM(D30:G30)</f>
        <v>51411</v>
      </c>
      <c r="I30" s="60">
        <f aca="true" t="shared" si="9" ref="I30:I35">+G30+F30+E30</f>
        <v>10081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286244</v>
      </c>
      <c r="E31" s="128" t="s">
        <v>136</v>
      </c>
      <c r="F31" s="128" t="s">
        <v>136</v>
      </c>
      <c r="G31" s="58">
        <v>42373</v>
      </c>
      <c r="H31" s="59">
        <f t="shared" si="8"/>
        <v>328617</v>
      </c>
      <c r="I31" s="60">
        <f t="shared" si="9"/>
        <v>42373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8544</v>
      </c>
      <c r="E32" s="128" t="s">
        <v>136</v>
      </c>
      <c r="F32" s="128" t="s">
        <v>136</v>
      </c>
      <c r="G32" s="58">
        <v>1213</v>
      </c>
      <c r="H32" s="59">
        <f t="shared" si="8"/>
        <v>9757</v>
      </c>
      <c r="I32" s="60">
        <f t="shared" si="9"/>
        <v>1213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285435</v>
      </c>
      <c r="E33" s="129" t="s">
        <v>136</v>
      </c>
      <c r="F33" s="129" t="s">
        <v>136</v>
      </c>
      <c r="G33" s="129" t="s">
        <v>136</v>
      </c>
      <c r="H33" s="73">
        <f t="shared" si="8"/>
        <v>285435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87148</v>
      </c>
      <c r="E34" s="128" t="s">
        <v>136</v>
      </c>
      <c r="F34" s="128" t="s">
        <v>136</v>
      </c>
      <c r="G34" s="128" t="s">
        <v>136</v>
      </c>
      <c r="H34" s="58">
        <f t="shared" si="8"/>
        <v>87148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83387</v>
      </c>
      <c r="E35" s="128" t="s">
        <v>136</v>
      </c>
      <c r="F35" s="128" t="s">
        <v>136</v>
      </c>
      <c r="G35" s="128" t="s">
        <v>136</v>
      </c>
      <c r="H35" s="58">
        <f t="shared" si="8"/>
        <v>83387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78027</v>
      </c>
      <c r="E36" s="128" t="s">
        <v>136</v>
      </c>
      <c r="F36" s="128" t="s">
        <v>136</v>
      </c>
      <c r="G36" s="128" t="s">
        <v>136</v>
      </c>
      <c r="H36" s="58">
        <f t="shared" si="8"/>
        <v>78027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36873</v>
      </c>
      <c r="E37" s="130" t="s">
        <v>136</v>
      </c>
      <c r="F37" s="130" t="s">
        <v>136</v>
      </c>
      <c r="G37" s="130" t="s">
        <v>136</v>
      </c>
      <c r="H37" s="81">
        <f t="shared" si="8"/>
        <v>36873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2834349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276075</v>
      </c>
      <c r="H39" s="59">
        <f>SUM(D39:G39)</f>
        <v>3110424</v>
      </c>
      <c r="I39" s="59">
        <f t="shared" si="10"/>
        <v>276075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1542742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1542742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 aca="true" t="shared" si="11" ref="D41:G42">+D16</f>
        <v>10831</v>
      </c>
      <c r="E41" s="59">
        <f t="shared" si="11"/>
        <v>0</v>
      </c>
      <c r="F41" s="59">
        <f t="shared" si="11"/>
        <v>0</v>
      </c>
      <c r="G41" s="127" t="str">
        <f t="shared" si="11"/>
        <v>Blank</v>
      </c>
      <c r="H41" s="59">
        <f t="shared" si="8"/>
        <v>10831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 t="shared" si="11"/>
        <v>18915</v>
      </c>
      <c r="E42" s="59">
        <f t="shared" si="11"/>
        <v>0</v>
      </c>
      <c r="F42" s="59">
        <f t="shared" si="11"/>
        <v>0</v>
      </c>
      <c r="G42" s="59">
        <f t="shared" si="11"/>
        <v>17289</v>
      </c>
      <c r="H42" s="59">
        <f t="shared" si="8"/>
        <v>36204</v>
      </c>
      <c r="I42" s="90">
        <f t="shared" si="10"/>
        <v>17289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4406837</v>
      </c>
      <c r="E43" s="96">
        <f t="shared" si="12"/>
        <v>0</v>
      </c>
      <c r="F43" s="96">
        <f t="shared" si="12"/>
        <v>0</v>
      </c>
      <c r="G43" s="96">
        <f t="shared" si="12"/>
        <v>293364</v>
      </c>
      <c r="H43" s="96">
        <f t="shared" si="12"/>
        <v>4700201</v>
      </c>
      <c r="I43" s="97">
        <f t="shared" si="12"/>
        <v>293364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36873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109530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spans="1:9" ht="15">
      <c r="A63" s="34" t="s">
        <v>172</v>
      </c>
      <c r="B63" s="34"/>
      <c r="C63" s="34"/>
      <c r="D63" s="34"/>
      <c r="E63" s="34"/>
      <c r="F63" s="34"/>
      <c r="G63" s="34"/>
      <c r="H63" s="34"/>
      <c r="I63" s="34"/>
    </row>
    <row r="64" spans="1:9" ht="15">
      <c r="A64" s="34" t="s">
        <v>177</v>
      </c>
      <c r="B64" s="34"/>
      <c r="C64" s="34"/>
      <c r="D64" s="34"/>
      <c r="E64" s="34"/>
      <c r="F64" s="34"/>
      <c r="G64" s="34"/>
      <c r="H64" s="34"/>
      <c r="I64" s="34"/>
    </row>
    <row r="65" spans="1:9" ht="16" thickBot="1">
      <c r="A65" s="34" t="s">
        <v>179</v>
      </c>
      <c r="B65" s="34"/>
      <c r="C65" s="34"/>
      <c r="D65" s="34"/>
      <c r="E65" s="34"/>
      <c r="F65" s="34"/>
      <c r="G65" s="34"/>
      <c r="H65" s="34"/>
      <c r="I65" s="34"/>
    </row>
    <row r="66" spans="1:9" ht="16" thickBot="1">
      <c r="A66" s="137" t="s">
        <v>174</v>
      </c>
      <c r="B66" s="140"/>
      <c r="C66" s="140"/>
      <c r="D66" s="140"/>
      <c r="E66" s="140"/>
      <c r="F66" s="140"/>
      <c r="G66" s="140"/>
      <c r="H66" s="141"/>
      <c r="I66" s="142"/>
    </row>
    <row r="67" ht="16" thickBot="1"/>
    <row r="68" spans="1:8" ht="16" thickBot="1">
      <c r="A68" s="148" t="s">
        <v>131</v>
      </c>
      <c r="B68" s="149"/>
      <c r="C68" s="149"/>
      <c r="D68" s="24" t="s">
        <v>129</v>
      </c>
      <c r="E68" s="24" t="s">
        <v>90</v>
      </c>
      <c r="F68" s="24" t="s">
        <v>91</v>
      </c>
      <c r="G68" s="24" t="s">
        <v>93</v>
      </c>
      <c r="H68" s="25" t="s">
        <v>40</v>
      </c>
    </row>
    <row r="69" spans="1:8" ht="15">
      <c r="A69" s="26" t="s">
        <v>73</v>
      </c>
      <c r="B69" s="1" t="s">
        <v>12</v>
      </c>
      <c r="C69" s="3" t="s">
        <v>95</v>
      </c>
      <c r="D69" s="22">
        <v>24900</v>
      </c>
      <c r="E69" s="132" t="s">
        <v>114</v>
      </c>
      <c r="F69" s="132" t="s">
        <v>114</v>
      </c>
      <c r="G69" s="22">
        <f>2724+1110</f>
        <v>3834</v>
      </c>
      <c r="H69" s="23">
        <f aca="true" t="shared" si="13" ref="H69:H75">SUM(D69:G69)</f>
        <v>28734</v>
      </c>
    </row>
    <row r="70" spans="1:8" ht="15">
      <c r="A70" s="26" t="s">
        <v>73</v>
      </c>
      <c r="B70" s="1" t="s">
        <v>13</v>
      </c>
      <c r="C70" s="3" t="s">
        <v>96</v>
      </c>
      <c r="D70" s="22">
        <v>37236</v>
      </c>
      <c r="E70" s="132" t="s">
        <v>114</v>
      </c>
      <c r="F70" s="132" t="s">
        <v>114</v>
      </c>
      <c r="G70" s="22">
        <v>2752</v>
      </c>
      <c r="H70" s="23">
        <f t="shared" si="13"/>
        <v>39988</v>
      </c>
    </row>
    <row r="71" spans="1:8" ht="15">
      <c r="A71" s="26" t="s">
        <v>73</v>
      </c>
      <c r="B71" s="1" t="s">
        <v>45</v>
      </c>
      <c r="C71" s="3" t="s">
        <v>46</v>
      </c>
      <c r="D71" s="22">
        <v>69493</v>
      </c>
      <c r="E71" s="132" t="s">
        <v>114</v>
      </c>
      <c r="F71" s="132" t="s">
        <v>114</v>
      </c>
      <c r="G71" s="132" t="s">
        <v>114</v>
      </c>
      <c r="H71" s="23">
        <f t="shared" si="13"/>
        <v>69493</v>
      </c>
    </row>
    <row r="72" spans="1:8" ht="31">
      <c r="A72" s="26" t="s">
        <v>73</v>
      </c>
      <c r="B72" s="15" t="s">
        <v>130</v>
      </c>
      <c r="C72" s="3" t="s">
        <v>46</v>
      </c>
      <c r="D72" s="22">
        <v>59792</v>
      </c>
      <c r="E72" s="133" t="s">
        <v>114</v>
      </c>
      <c r="F72" s="133" t="s">
        <v>114</v>
      </c>
      <c r="G72" s="133" t="s">
        <v>114</v>
      </c>
      <c r="H72" s="23">
        <f t="shared" si="13"/>
        <v>59792</v>
      </c>
    </row>
    <row r="73" spans="1:8" ht="31">
      <c r="A73" s="26" t="s">
        <v>73</v>
      </c>
      <c r="B73" s="15" t="s">
        <v>52</v>
      </c>
      <c r="C73" s="3" t="s">
        <v>53</v>
      </c>
      <c r="D73" s="22">
        <v>4599</v>
      </c>
      <c r="E73" s="132" t="s">
        <v>114</v>
      </c>
      <c r="F73" s="132" t="s">
        <v>114</v>
      </c>
      <c r="G73" s="132" t="s">
        <v>114</v>
      </c>
      <c r="H73" s="23">
        <f t="shared" si="13"/>
        <v>4599</v>
      </c>
    </row>
    <row r="74" spans="1:8" ht="31">
      <c r="A74" s="26" t="s">
        <v>73</v>
      </c>
      <c r="B74" s="15" t="s">
        <v>51</v>
      </c>
      <c r="C74" s="3" t="s">
        <v>47</v>
      </c>
      <c r="D74" s="22">
        <v>7028</v>
      </c>
      <c r="E74" s="132" t="s">
        <v>114</v>
      </c>
      <c r="F74" s="132" t="s">
        <v>114</v>
      </c>
      <c r="G74" s="22">
        <v>6424</v>
      </c>
      <c r="H74" s="23">
        <f t="shared" si="13"/>
        <v>13452</v>
      </c>
    </row>
    <row r="75" spans="1:8" ht="15.75" customHeight="1">
      <c r="A75" s="26" t="s">
        <v>73</v>
      </c>
      <c r="B75" s="1" t="s">
        <v>9</v>
      </c>
      <c r="C75" s="3" t="s">
        <v>46</v>
      </c>
      <c r="D75" s="22">
        <v>21847</v>
      </c>
      <c r="E75" s="132" t="s">
        <v>114</v>
      </c>
      <c r="F75" s="132" t="s">
        <v>114</v>
      </c>
      <c r="G75" s="132" t="s">
        <v>114</v>
      </c>
      <c r="H75" s="23">
        <f t="shared" si="13"/>
        <v>21847</v>
      </c>
    </row>
    <row r="76" spans="1:8" ht="16" thickBot="1">
      <c r="A76" s="27" t="s">
        <v>73</v>
      </c>
      <c r="B76" s="28" t="s">
        <v>14</v>
      </c>
      <c r="C76" s="28" t="s">
        <v>114</v>
      </c>
      <c r="D76" s="28">
        <f>SUM(D69:D75)</f>
        <v>224895</v>
      </c>
      <c r="E76" s="28">
        <f>SUM(E69:E75)</f>
        <v>0</v>
      </c>
      <c r="F76" s="28">
        <f>SUM(F69:F75)</f>
        <v>0</v>
      </c>
      <c r="G76" s="143">
        <f>SUM(G69:G75)</f>
        <v>13010</v>
      </c>
      <c r="H76" s="29">
        <f>SUM(H69:H75)</f>
        <v>237905</v>
      </c>
    </row>
    <row r="77" ht="16" thickBot="1"/>
    <row r="78" spans="1:8" ht="16" thickBot="1">
      <c r="A78" s="148" t="s">
        <v>132</v>
      </c>
      <c r="B78" s="149"/>
      <c r="C78" s="149"/>
      <c r="D78" s="24" t="s">
        <v>129</v>
      </c>
      <c r="E78" s="24" t="s">
        <v>90</v>
      </c>
      <c r="F78" s="24" t="s">
        <v>91</v>
      </c>
      <c r="G78" s="24" t="s">
        <v>93</v>
      </c>
      <c r="H78" s="25" t="s">
        <v>40</v>
      </c>
    </row>
    <row r="79" spans="1:8" ht="15">
      <c r="A79" s="26" t="s">
        <v>73</v>
      </c>
      <c r="B79" s="1" t="s">
        <v>12</v>
      </c>
      <c r="C79" s="3" t="s">
        <v>95</v>
      </c>
      <c r="D79" s="22">
        <v>27023</v>
      </c>
      <c r="E79" s="132" t="s">
        <v>114</v>
      </c>
      <c r="F79" s="132" t="s">
        <v>114</v>
      </c>
      <c r="G79" s="22">
        <f>1503+3690</f>
        <v>5193</v>
      </c>
      <c r="H79" s="23">
        <f aca="true" t="shared" si="14" ref="H79:H85">SUM(D79:G79)</f>
        <v>32216</v>
      </c>
    </row>
    <row r="80" spans="1:8" ht="15">
      <c r="A80" s="26" t="s">
        <v>73</v>
      </c>
      <c r="B80" s="1" t="s">
        <v>13</v>
      </c>
      <c r="C80" s="3" t="s">
        <v>96</v>
      </c>
      <c r="D80" s="22">
        <v>40411</v>
      </c>
      <c r="E80" s="132" t="s">
        <v>114</v>
      </c>
      <c r="F80" s="132" t="s">
        <v>114</v>
      </c>
      <c r="G80" s="22">
        <v>3730</v>
      </c>
      <c r="H80" s="23">
        <f t="shared" si="14"/>
        <v>44141</v>
      </c>
    </row>
    <row r="81" spans="1:8" ht="15">
      <c r="A81" s="26" t="s">
        <v>73</v>
      </c>
      <c r="B81" s="1" t="s">
        <v>45</v>
      </c>
      <c r="C81" s="3" t="s">
        <v>46</v>
      </c>
      <c r="D81" s="22">
        <v>75419</v>
      </c>
      <c r="E81" s="132" t="s">
        <v>114</v>
      </c>
      <c r="F81" s="132" t="s">
        <v>114</v>
      </c>
      <c r="G81" s="132" t="s">
        <v>114</v>
      </c>
      <c r="H81" s="23">
        <f t="shared" si="14"/>
        <v>75419</v>
      </c>
    </row>
    <row r="82" spans="1:8" ht="31">
      <c r="A82" s="26" t="s">
        <v>73</v>
      </c>
      <c r="B82" s="15" t="s">
        <v>130</v>
      </c>
      <c r="C82" s="3" t="s">
        <v>46</v>
      </c>
      <c r="D82" s="22">
        <v>81013</v>
      </c>
      <c r="E82" s="133" t="s">
        <v>114</v>
      </c>
      <c r="F82" s="133" t="s">
        <v>114</v>
      </c>
      <c r="G82" s="133" t="s">
        <v>114</v>
      </c>
      <c r="H82" s="23">
        <f t="shared" si="14"/>
        <v>81013</v>
      </c>
    </row>
    <row r="83" spans="1:9" ht="31">
      <c r="A83" s="26" t="s">
        <v>73</v>
      </c>
      <c r="B83" s="15" t="s">
        <v>52</v>
      </c>
      <c r="C83" s="3" t="s">
        <v>53</v>
      </c>
      <c r="D83" s="22">
        <v>6232</v>
      </c>
      <c r="E83" s="132" t="s">
        <v>114</v>
      </c>
      <c r="F83" s="132" t="s">
        <v>114</v>
      </c>
      <c r="G83" s="132" t="s">
        <v>114</v>
      </c>
      <c r="H83" s="23">
        <f t="shared" si="14"/>
        <v>6232</v>
      </c>
      <c r="I83"/>
    </row>
    <row r="84" spans="1:9" ht="31">
      <c r="A84" s="26" t="s">
        <v>73</v>
      </c>
      <c r="B84" s="15" t="s">
        <v>51</v>
      </c>
      <c r="C84" s="3" t="s">
        <v>47</v>
      </c>
      <c r="D84" s="22">
        <v>11887</v>
      </c>
      <c r="E84" s="132" t="s">
        <v>114</v>
      </c>
      <c r="F84" s="132" t="s">
        <v>114</v>
      </c>
      <c r="G84" s="22">
        <v>10865</v>
      </c>
      <c r="H84" s="23">
        <f t="shared" si="14"/>
        <v>22752</v>
      </c>
      <c r="I84"/>
    </row>
    <row r="85" spans="1:9" ht="15">
      <c r="A85" s="26" t="s">
        <v>73</v>
      </c>
      <c r="B85" s="1" t="s">
        <v>9</v>
      </c>
      <c r="C85" s="3" t="s">
        <v>46</v>
      </c>
      <c r="D85" s="22">
        <v>29601</v>
      </c>
      <c r="E85" s="132" t="s">
        <v>114</v>
      </c>
      <c r="F85" s="132" t="s">
        <v>114</v>
      </c>
      <c r="G85" s="132" t="s">
        <v>114</v>
      </c>
      <c r="H85" s="23">
        <f t="shared" si="14"/>
        <v>29601</v>
      </c>
      <c r="I85"/>
    </row>
    <row r="86" spans="1:9" ht="16" thickBot="1">
      <c r="A86" s="27" t="s">
        <v>73</v>
      </c>
      <c r="B86" s="28" t="s">
        <v>14</v>
      </c>
      <c r="C86" s="28" t="s">
        <v>114</v>
      </c>
      <c r="D86" s="28">
        <f>SUM(D79:D85)</f>
        <v>271586</v>
      </c>
      <c r="E86" s="28">
        <f>SUM(E79:E85)</f>
        <v>0</v>
      </c>
      <c r="F86" s="28">
        <f>SUM(F79:F85)</f>
        <v>0</v>
      </c>
      <c r="G86" s="143">
        <f>SUM(G79:G85)</f>
        <v>19788</v>
      </c>
      <c r="H86" s="29">
        <f>SUM(H79:H85)</f>
        <v>291374</v>
      </c>
      <c r="I86"/>
    </row>
    <row r="87" spans="3:11" ht="15">
      <c r="C87"/>
      <c r="D87"/>
      <c r="E87"/>
      <c r="F87"/>
      <c r="G87"/>
      <c r="H87"/>
      <c r="I87"/>
      <c r="J87"/>
      <c r="K87"/>
    </row>
    <row r="88" spans="3:11" ht="15">
      <c r="C88"/>
      <c r="D88"/>
      <c r="E88"/>
      <c r="F88"/>
      <c r="G88"/>
      <c r="H88"/>
      <c r="I88"/>
      <c r="J88"/>
      <c r="K88"/>
    </row>
    <row r="89" spans="3:11" ht="15">
      <c r="C89"/>
      <c r="D89"/>
      <c r="E89"/>
      <c r="F89"/>
      <c r="G89" s="144"/>
      <c r="H89"/>
      <c r="I89"/>
      <c r="J89"/>
      <c r="K89"/>
    </row>
    <row r="90" spans="3:11" ht="15">
      <c r="C90"/>
      <c r="D90"/>
      <c r="E90"/>
      <c r="F90"/>
      <c r="G90" s="144"/>
      <c r="H90"/>
      <c r="I90"/>
      <c r="J90"/>
      <c r="K90"/>
    </row>
    <row r="91" spans="3:11" ht="15">
      <c r="C91"/>
      <c r="D91"/>
      <c r="E91"/>
      <c r="F91"/>
      <c r="G91"/>
      <c r="H91"/>
      <c r="I91"/>
      <c r="J91"/>
      <c r="K91"/>
    </row>
    <row r="92" spans="3:11" ht="15">
      <c r="C92"/>
      <c r="D92"/>
      <c r="E92"/>
      <c r="F92"/>
      <c r="G92"/>
      <c r="H92"/>
      <c r="I92"/>
      <c r="J92"/>
      <c r="K92"/>
    </row>
    <row r="93" spans="3:11" ht="15">
      <c r="C93"/>
      <c r="D93"/>
      <c r="E93"/>
      <c r="F93"/>
      <c r="G93"/>
      <c r="H93"/>
      <c r="I93"/>
      <c r="J93"/>
      <c r="K93"/>
    </row>
    <row r="94" spans="3:11" ht="15">
      <c r="C94"/>
      <c r="D94"/>
      <c r="E94"/>
      <c r="F94"/>
      <c r="G94"/>
      <c r="H94"/>
      <c r="I94"/>
      <c r="J94"/>
      <c r="K94"/>
    </row>
    <row r="95" spans="3:11" ht="15">
      <c r="C95"/>
      <c r="D95"/>
      <c r="E95"/>
      <c r="F95"/>
      <c r="G95"/>
      <c r="H95"/>
      <c r="I95"/>
      <c r="J95"/>
      <c r="K95"/>
    </row>
    <row r="96" spans="3:11" ht="15">
      <c r="C96"/>
      <c r="D96"/>
      <c r="E96"/>
      <c r="F96"/>
      <c r="G96"/>
      <c r="H96"/>
      <c r="I96"/>
      <c r="J96"/>
      <c r="K96"/>
    </row>
  </sheetData>
  <mergeCells count="2">
    <mergeCell ref="A68:C68"/>
    <mergeCell ref="A78:C78"/>
  </mergeCells>
  <printOptions horizontalCentered="1" verticalCentered="1"/>
  <pageMargins left="0" right="0" top="0.25" bottom="0" header="0.45" footer="0.5"/>
  <pageSetup fitToHeight="2" horizontalDpi="600" verticalDpi="600" orientation="portrait" scale="56" r:id="rId2"/>
  <rowBreaks count="1" manualBreakCount="1">
    <brk id="65" max="16383" man="1"/>
  </rowBreak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155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29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711417</v>
      </c>
      <c r="E11" s="126" t="s">
        <v>136</v>
      </c>
      <c r="F11" s="53">
        <v>0</v>
      </c>
      <c r="G11" s="53">
        <v>33744</v>
      </c>
      <c r="H11" s="54">
        <f aca="true" t="shared" si="0" ref="H11:H18">SUM(D11:G11)</f>
        <v>745161</v>
      </c>
      <c r="I11" s="55">
        <f>+G11+F11+E11</f>
        <v>33744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32052</v>
      </c>
      <c r="E12" s="127" t="s">
        <v>136</v>
      </c>
      <c r="F12" s="127">
        <v>0</v>
      </c>
      <c r="G12" s="59">
        <v>5980</v>
      </c>
      <c r="H12" s="59">
        <f t="shared" si="0"/>
        <v>38032</v>
      </c>
      <c r="I12" s="60">
        <f aca="true" t="shared" si="1" ref="I12:I18">+G12+F12+E12</f>
        <v>5980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47932</v>
      </c>
      <c r="E13" s="127" t="s">
        <v>136</v>
      </c>
      <c r="F13" s="127">
        <v>0</v>
      </c>
      <c r="G13" s="59">
        <v>2400</v>
      </c>
      <c r="H13" s="59">
        <f t="shared" si="0"/>
        <v>50332</v>
      </c>
      <c r="I13" s="60">
        <f t="shared" si="1"/>
        <v>2400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89454</v>
      </c>
      <c r="E14" s="127" t="s">
        <v>136</v>
      </c>
      <c r="F14" s="127">
        <v>0</v>
      </c>
      <c r="G14" s="127" t="s">
        <v>136</v>
      </c>
      <c r="H14" s="59">
        <f>SUM(D14:G14)</f>
        <v>89454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131269</v>
      </c>
      <c r="E15" s="127" t="s">
        <v>136</v>
      </c>
      <c r="F15" s="127">
        <v>0</v>
      </c>
      <c r="G15" s="127" t="s">
        <v>136</v>
      </c>
      <c r="H15" s="59">
        <f>SUM(D15:G15)</f>
        <v>131269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10098</v>
      </c>
      <c r="E16" s="127" t="s">
        <v>136</v>
      </c>
      <c r="F16" s="127">
        <v>0</v>
      </c>
      <c r="G16" s="127" t="s">
        <v>136</v>
      </c>
      <c r="H16" s="59">
        <f t="shared" si="0"/>
        <v>10098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17100</v>
      </c>
      <c r="E17" s="127" t="s">
        <v>136</v>
      </c>
      <c r="F17" s="127">
        <v>0</v>
      </c>
      <c r="G17" s="59">
        <v>15630</v>
      </c>
      <c r="H17" s="59">
        <f t="shared" si="0"/>
        <v>32730</v>
      </c>
      <c r="I17" s="59">
        <f t="shared" si="1"/>
        <v>15630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47964</v>
      </c>
      <c r="E18" s="127" t="s">
        <v>136</v>
      </c>
      <c r="F18" s="127">
        <v>0</v>
      </c>
      <c r="G18" s="127" t="s">
        <v>136</v>
      </c>
      <c r="H18" s="59">
        <f t="shared" si="0"/>
        <v>47964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375869</v>
      </c>
      <c r="E19" s="66">
        <f t="shared" si="2"/>
        <v>0</v>
      </c>
      <c r="F19" s="66">
        <v>0</v>
      </c>
      <c r="G19" s="66">
        <f aca="true" t="shared" si="3" ref="G19">SUM(G12:G18)</f>
        <v>24010</v>
      </c>
      <c r="H19" s="66">
        <f t="shared" si="2"/>
        <v>399879</v>
      </c>
      <c r="I19" s="67">
        <f t="shared" si="2"/>
        <v>24010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752294</v>
      </c>
      <c r="E20" s="127" t="s">
        <v>136</v>
      </c>
      <c r="F20" s="59">
        <v>-70337</v>
      </c>
      <c r="G20" s="59">
        <v>33338</v>
      </c>
      <c r="H20" s="59">
        <f>SUM(D20:G20)</f>
        <v>715295</v>
      </c>
      <c r="I20" s="60">
        <f>+G20+F20+E20</f>
        <v>-36999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72810</v>
      </c>
      <c r="E21" s="127" t="s">
        <v>136</v>
      </c>
      <c r="F21" s="127">
        <v>0</v>
      </c>
      <c r="G21" s="127" t="s">
        <v>136</v>
      </c>
      <c r="H21" s="59">
        <f>SUM(D21:G21)</f>
        <v>72810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122271</v>
      </c>
      <c r="E22" s="127" t="s">
        <v>136</v>
      </c>
      <c r="F22" s="127">
        <v>0</v>
      </c>
      <c r="G22" s="127" t="s">
        <v>136</v>
      </c>
      <c r="H22" s="59">
        <f>SUM(D22:G22)</f>
        <v>122271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62569</v>
      </c>
      <c r="E23" s="127" t="s">
        <v>136</v>
      </c>
      <c r="F23" s="127">
        <v>0</v>
      </c>
      <c r="G23" s="127" t="s">
        <v>136</v>
      </c>
      <c r="H23" s="59">
        <f>SUM(D23:G23)</f>
        <v>62569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1009944</v>
      </c>
      <c r="E24" s="66">
        <f t="shared" si="4"/>
        <v>0</v>
      </c>
      <c r="F24" s="66">
        <v>-70337</v>
      </c>
      <c r="G24" s="66">
        <f aca="true" t="shared" si="5" ref="G24">SUM(G20:G23)</f>
        <v>33338</v>
      </c>
      <c r="H24" s="66">
        <f t="shared" si="4"/>
        <v>972945</v>
      </c>
      <c r="I24" s="67">
        <f t="shared" si="4"/>
        <v>-36999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703932</v>
      </c>
      <c r="E25" s="128" t="s">
        <v>136</v>
      </c>
      <c r="F25" s="58">
        <v>70337</v>
      </c>
      <c r="G25" s="58">
        <v>71739</v>
      </c>
      <c r="H25" s="59">
        <f>SUM(D25:G25)</f>
        <v>846008</v>
      </c>
      <c r="I25" s="60">
        <f>+G25+F25+E25</f>
        <v>142076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698914</v>
      </c>
      <c r="E26" s="128" t="s">
        <v>136</v>
      </c>
      <c r="F26" s="128">
        <v>0</v>
      </c>
      <c r="G26" s="128" t="s">
        <v>136</v>
      </c>
      <c r="H26" s="59">
        <f>SUM(D26:G26)</f>
        <v>698914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248194</v>
      </c>
      <c r="E27" s="128" t="s">
        <v>136</v>
      </c>
      <c r="F27" s="128">
        <v>0</v>
      </c>
      <c r="G27" s="128" t="s">
        <v>136</v>
      </c>
      <c r="H27" s="59">
        <f>SUM(D27:G27)</f>
        <v>248194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114730</v>
      </c>
      <c r="E28" s="128" t="s">
        <v>136</v>
      </c>
      <c r="F28" s="128">
        <v>0</v>
      </c>
      <c r="G28" s="128" t="s">
        <v>136</v>
      </c>
      <c r="H28" s="59">
        <f>SUM(D28:G28)</f>
        <v>114730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1765770</v>
      </c>
      <c r="E29" s="66">
        <f t="shared" si="6"/>
        <v>0</v>
      </c>
      <c r="F29" s="66">
        <v>70337</v>
      </c>
      <c r="G29" s="66">
        <f aca="true" t="shared" si="7" ref="G29">SUM(G25:G28)</f>
        <v>71739</v>
      </c>
      <c r="H29" s="66">
        <f t="shared" si="6"/>
        <v>1907846</v>
      </c>
      <c r="I29" s="67">
        <f t="shared" si="6"/>
        <v>142076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48268</v>
      </c>
      <c r="E30" s="128" t="s">
        <v>136</v>
      </c>
      <c r="F30" s="128" t="s">
        <v>136</v>
      </c>
      <c r="G30" s="58">
        <v>9264</v>
      </c>
      <c r="H30" s="59">
        <f aca="true" t="shared" si="8" ref="H30:H42">SUM(D30:G30)</f>
        <v>57532</v>
      </c>
      <c r="I30" s="60">
        <f aca="true" t="shared" si="9" ref="I30:I35">+G30+F30+E30</f>
        <v>9264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333230</v>
      </c>
      <c r="E31" s="128" t="s">
        <v>136</v>
      </c>
      <c r="F31" s="128" t="s">
        <v>136</v>
      </c>
      <c r="G31" s="58">
        <v>48908</v>
      </c>
      <c r="H31" s="59">
        <f t="shared" si="8"/>
        <v>382138</v>
      </c>
      <c r="I31" s="60">
        <f t="shared" si="9"/>
        <v>48908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9946</v>
      </c>
      <c r="E32" s="128" t="s">
        <v>136</v>
      </c>
      <c r="F32" s="128" t="s">
        <v>136</v>
      </c>
      <c r="G32" s="58">
        <v>1403</v>
      </c>
      <c r="H32" s="59">
        <f t="shared" si="8"/>
        <v>11349</v>
      </c>
      <c r="I32" s="60">
        <f t="shared" si="9"/>
        <v>1403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326086</v>
      </c>
      <c r="E33" s="129" t="s">
        <v>136</v>
      </c>
      <c r="F33" s="129" t="s">
        <v>136</v>
      </c>
      <c r="G33" s="129" t="s">
        <v>136</v>
      </c>
      <c r="H33" s="73">
        <f t="shared" si="8"/>
        <v>326086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99560</v>
      </c>
      <c r="E34" s="128" t="s">
        <v>136</v>
      </c>
      <c r="F34" s="128" t="s">
        <v>136</v>
      </c>
      <c r="G34" s="128" t="s">
        <v>136</v>
      </c>
      <c r="H34" s="58">
        <f t="shared" si="8"/>
        <v>99560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95263</v>
      </c>
      <c r="E35" s="128" t="s">
        <v>136</v>
      </c>
      <c r="F35" s="128" t="s">
        <v>136</v>
      </c>
      <c r="G35" s="128" t="s">
        <v>136</v>
      </c>
      <c r="H35" s="58">
        <f t="shared" si="8"/>
        <v>95263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89139</v>
      </c>
      <c r="E36" s="128" t="s">
        <v>136</v>
      </c>
      <c r="F36" s="128" t="s">
        <v>136</v>
      </c>
      <c r="G36" s="128" t="s">
        <v>136</v>
      </c>
      <c r="H36" s="58">
        <f t="shared" si="8"/>
        <v>89139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42124</v>
      </c>
      <c r="E37" s="130" t="s">
        <v>136</v>
      </c>
      <c r="F37" s="130" t="s">
        <v>136</v>
      </c>
      <c r="G37" s="130" t="s">
        <v>136</v>
      </c>
      <c r="H37" s="81">
        <f t="shared" si="8"/>
        <v>42124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3142456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206776</v>
      </c>
      <c r="H39" s="59">
        <f>SUM(D39:G39)</f>
        <v>3349232</v>
      </c>
      <c r="I39" s="59">
        <f t="shared" si="10"/>
        <v>206776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1510876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1510876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10098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10098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17100</v>
      </c>
      <c r="E42" s="127" t="str">
        <f t="shared" si="11"/>
        <v>Blank</v>
      </c>
      <c r="F42" s="127">
        <f t="shared" si="11"/>
        <v>0</v>
      </c>
      <c r="G42" s="59">
        <f t="shared" si="11"/>
        <v>15630</v>
      </c>
      <c r="H42" s="59">
        <f t="shared" si="8"/>
        <v>32730</v>
      </c>
      <c r="I42" s="90">
        <f t="shared" si="10"/>
        <v>15630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4680530</v>
      </c>
      <c r="E43" s="96">
        <f t="shared" si="12"/>
        <v>0</v>
      </c>
      <c r="F43" s="96">
        <f t="shared" si="12"/>
        <v>0</v>
      </c>
      <c r="G43" s="96">
        <f t="shared" si="12"/>
        <v>222406</v>
      </c>
      <c r="H43" s="96">
        <f t="shared" si="12"/>
        <v>4902936</v>
      </c>
      <c r="I43" s="97">
        <f t="shared" si="12"/>
        <v>222406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42124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127508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34" customWidth="1"/>
    <col min="2" max="2" width="26.99609375" style="34" customWidth="1"/>
    <col min="3" max="3" width="15.99609375" style="34" customWidth="1"/>
    <col min="4" max="4" width="14.88671875" style="34" customWidth="1"/>
    <col min="5" max="5" width="13.10546875" style="34" customWidth="1"/>
    <col min="6" max="6" width="15.3359375" style="34" customWidth="1"/>
    <col min="7" max="7" width="14.88671875" style="34" customWidth="1"/>
    <col min="8" max="8" width="14.3359375" style="34" customWidth="1"/>
    <col min="9" max="9" width="15.4453125" style="34" customWidth="1"/>
    <col min="10" max="45" width="12.77734375" style="34" customWidth="1"/>
    <col min="46" max="16384" width="9.77734375" style="34" customWidth="1"/>
  </cols>
  <sheetData>
    <row r="1" spans="1:9" ht="15" customHeight="1">
      <c r="A1" s="30" t="s">
        <v>0</v>
      </c>
      <c r="B1" s="31"/>
      <c r="C1" s="31"/>
      <c r="D1" s="31"/>
      <c r="E1" s="31"/>
      <c r="F1" s="31"/>
      <c r="G1" s="31"/>
      <c r="H1" s="32" t="s">
        <v>6</v>
      </c>
      <c r="I1" s="33" t="s">
        <v>117</v>
      </c>
    </row>
    <row r="2" spans="1:9" ht="15">
      <c r="A2" s="35" t="s">
        <v>1</v>
      </c>
      <c r="H2" s="36" t="s">
        <v>2</v>
      </c>
      <c r="I2" s="37">
        <v>44743</v>
      </c>
    </row>
    <row r="3" spans="1:9" ht="15">
      <c r="A3" s="35"/>
      <c r="H3" s="36" t="s">
        <v>3</v>
      </c>
      <c r="I3" s="38">
        <v>1</v>
      </c>
    </row>
    <row r="4" spans="1:9" ht="15">
      <c r="A4" s="39" t="s">
        <v>109</v>
      </c>
      <c r="B4" s="40"/>
      <c r="C4" s="40"/>
      <c r="D4" s="40"/>
      <c r="E4" s="40"/>
      <c r="F4" s="40"/>
      <c r="G4" s="40"/>
      <c r="H4" s="40"/>
      <c r="I4" s="41"/>
    </row>
    <row r="5" spans="1:9" ht="15">
      <c r="A5" s="39" t="s">
        <v>181</v>
      </c>
      <c r="B5" s="40"/>
      <c r="C5" s="40"/>
      <c r="D5" s="40"/>
      <c r="E5" s="40"/>
      <c r="F5" s="40"/>
      <c r="G5" s="40"/>
      <c r="H5" s="40"/>
      <c r="I5" s="41"/>
    </row>
    <row r="6" spans="1:9" ht="15">
      <c r="A6" s="39" t="s">
        <v>119</v>
      </c>
      <c r="B6" s="40"/>
      <c r="C6" s="40"/>
      <c r="D6" s="40"/>
      <c r="E6" s="40"/>
      <c r="F6" s="40"/>
      <c r="G6" s="40"/>
      <c r="H6" s="40"/>
      <c r="I6" s="41"/>
    </row>
    <row r="7" spans="1:9" ht="15">
      <c r="A7" s="39" t="s">
        <v>70</v>
      </c>
      <c r="B7" s="40"/>
      <c r="C7" s="40"/>
      <c r="D7" s="40"/>
      <c r="E7" s="40"/>
      <c r="F7" s="40"/>
      <c r="G7" s="40"/>
      <c r="H7" s="40"/>
      <c r="I7" s="41"/>
    </row>
    <row r="8" spans="1:9" ht="16" thickBot="1">
      <c r="A8" s="39" t="s">
        <v>178</v>
      </c>
      <c r="B8" s="40"/>
      <c r="C8" s="40"/>
      <c r="D8" s="40"/>
      <c r="E8" s="40"/>
      <c r="F8" s="40"/>
      <c r="G8" s="40"/>
      <c r="H8" s="40"/>
      <c r="I8" s="41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4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43"/>
      <c r="K10" s="44"/>
      <c r="L10" s="4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s="61" customFormat="1" ht="15">
      <c r="A11" s="50" t="s">
        <v>72</v>
      </c>
      <c r="B11" s="51" t="s">
        <v>12</v>
      </c>
      <c r="C11" s="52" t="s">
        <v>94</v>
      </c>
      <c r="D11" s="53">
        <v>164350</v>
      </c>
      <c r="E11" s="126" t="s">
        <v>136</v>
      </c>
      <c r="F11" s="126" t="s">
        <v>136</v>
      </c>
      <c r="G11" s="53">
        <v>7795</v>
      </c>
      <c r="H11" s="54">
        <f aca="true" t="shared" si="0" ref="H11:H18">SUM(D11:G11)</f>
        <v>172145</v>
      </c>
      <c r="I11" s="55">
        <f>+G11+F11+E11</f>
        <v>7795</v>
      </c>
      <c r="J11" s="43"/>
      <c r="K11" s="44"/>
      <c r="L11" s="4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12" ht="15">
      <c r="A12" s="39" t="s">
        <v>73</v>
      </c>
      <c r="B12" s="34" t="s">
        <v>12</v>
      </c>
      <c r="C12" s="44" t="s">
        <v>95</v>
      </c>
      <c r="D12" s="58">
        <v>21829</v>
      </c>
      <c r="E12" s="127" t="s">
        <v>136</v>
      </c>
      <c r="F12" s="127" t="s">
        <v>136</v>
      </c>
      <c r="G12" s="59">
        <v>1326</v>
      </c>
      <c r="H12" s="59">
        <f t="shared" si="0"/>
        <v>23155</v>
      </c>
      <c r="I12" s="60">
        <f aca="true" t="shared" si="1" ref="I12:I18">+G12+F12+E12</f>
        <v>1326</v>
      </c>
      <c r="K12" s="56"/>
      <c r="L12" s="57"/>
    </row>
    <row r="13" spans="1:12" ht="15">
      <c r="A13" s="39" t="s">
        <v>73</v>
      </c>
      <c r="B13" s="34" t="s">
        <v>13</v>
      </c>
      <c r="C13" s="44" t="s">
        <v>96</v>
      </c>
      <c r="D13" s="58">
        <v>32643</v>
      </c>
      <c r="E13" s="127" t="s">
        <v>136</v>
      </c>
      <c r="F13" s="127" t="s">
        <v>136</v>
      </c>
      <c r="G13" s="59">
        <v>532</v>
      </c>
      <c r="H13" s="59">
        <f t="shared" si="0"/>
        <v>33175</v>
      </c>
      <c r="I13" s="60">
        <f t="shared" si="1"/>
        <v>532</v>
      </c>
      <c r="K13" s="56"/>
      <c r="L13" s="57"/>
    </row>
    <row r="14" spans="1:12" ht="15">
      <c r="A14" s="39" t="s">
        <v>73</v>
      </c>
      <c r="B14" s="34" t="s">
        <v>45</v>
      </c>
      <c r="C14" s="44" t="s">
        <v>46</v>
      </c>
      <c r="D14" s="58">
        <v>60922</v>
      </c>
      <c r="E14" s="127" t="s">
        <v>136</v>
      </c>
      <c r="F14" s="127" t="s">
        <v>136</v>
      </c>
      <c r="G14" s="127" t="s">
        <v>136</v>
      </c>
      <c r="H14" s="59">
        <f>SUM(D14:G14)</f>
        <v>60922</v>
      </c>
      <c r="I14" s="60">
        <f>+G14+F14+E14</f>
        <v>0</v>
      </c>
      <c r="K14" s="56"/>
      <c r="L14" s="57"/>
    </row>
    <row r="15" spans="1:12" ht="15">
      <c r="A15" s="40" t="s">
        <v>73</v>
      </c>
      <c r="B15" s="34" t="s">
        <v>130</v>
      </c>
      <c r="C15" s="44" t="s">
        <v>46</v>
      </c>
      <c r="D15" s="58">
        <v>29101</v>
      </c>
      <c r="E15" s="127" t="s">
        <v>136</v>
      </c>
      <c r="F15" s="127" t="s">
        <v>136</v>
      </c>
      <c r="G15" s="127" t="s">
        <v>136</v>
      </c>
      <c r="H15" s="59">
        <f>SUM(D15:G15)</f>
        <v>29101</v>
      </c>
      <c r="I15" s="59">
        <f>+G15+F15+E15</f>
        <v>0</v>
      </c>
      <c r="K15" s="56"/>
      <c r="L15" s="57"/>
    </row>
    <row r="16" spans="1:12" ht="31">
      <c r="A16" s="40" t="s">
        <v>73</v>
      </c>
      <c r="B16" s="61" t="s">
        <v>52</v>
      </c>
      <c r="C16" s="44" t="s">
        <v>53</v>
      </c>
      <c r="D16" s="58">
        <v>2239</v>
      </c>
      <c r="E16" s="127" t="s">
        <v>136</v>
      </c>
      <c r="F16" s="127" t="s">
        <v>136</v>
      </c>
      <c r="G16" s="127" t="s">
        <v>136</v>
      </c>
      <c r="H16" s="59">
        <f t="shared" si="0"/>
        <v>2239</v>
      </c>
      <c r="I16" s="59">
        <f t="shared" si="1"/>
        <v>0</v>
      </c>
      <c r="K16" s="56"/>
      <c r="L16" s="57"/>
    </row>
    <row r="17" spans="1:12" ht="31">
      <c r="A17" s="39" t="s">
        <v>73</v>
      </c>
      <c r="B17" s="61" t="s">
        <v>51</v>
      </c>
      <c r="C17" s="44" t="s">
        <v>47</v>
      </c>
      <c r="D17" s="58">
        <v>4617</v>
      </c>
      <c r="E17" s="127" t="s">
        <v>136</v>
      </c>
      <c r="F17" s="127" t="s">
        <v>136</v>
      </c>
      <c r="G17" s="59">
        <v>4220</v>
      </c>
      <c r="H17" s="59">
        <f t="shared" si="0"/>
        <v>8837</v>
      </c>
      <c r="I17" s="59">
        <f t="shared" si="1"/>
        <v>4220</v>
      </c>
      <c r="K17" s="56"/>
      <c r="L17" s="57"/>
    </row>
    <row r="18" spans="1:12" ht="15">
      <c r="A18" s="39" t="s">
        <v>73</v>
      </c>
      <c r="B18" s="61" t="s">
        <v>9</v>
      </c>
      <c r="C18" s="44" t="s">
        <v>48</v>
      </c>
      <c r="D18" s="58">
        <v>10633</v>
      </c>
      <c r="E18" s="127" t="s">
        <v>136</v>
      </c>
      <c r="F18" s="127" t="s">
        <v>136</v>
      </c>
      <c r="G18" s="127" t="s">
        <v>136</v>
      </c>
      <c r="H18" s="59">
        <f t="shared" si="0"/>
        <v>10633</v>
      </c>
      <c r="I18" s="60">
        <f t="shared" si="1"/>
        <v>0</v>
      </c>
      <c r="K18" s="56"/>
      <c r="L18" s="57"/>
    </row>
    <row r="19" spans="1:12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161984</v>
      </c>
      <c r="E19" s="66">
        <f t="shared" si="2"/>
        <v>0</v>
      </c>
      <c r="F19" s="66">
        <f t="shared" si="2"/>
        <v>0</v>
      </c>
      <c r="G19" s="66">
        <f t="shared" si="2"/>
        <v>6078</v>
      </c>
      <c r="H19" s="66">
        <f t="shared" si="2"/>
        <v>168062</v>
      </c>
      <c r="I19" s="67">
        <f t="shared" si="2"/>
        <v>6078</v>
      </c>
      <c r="K19" s="56"/>
      <c r="L19" s="57"/>
    </row>
    <row r="20" spans="1:11" ht="15">
      <c r="A20" s="39" t="s">
        <v>74</v>
      </c>
      <c r="B20" s="34" t="s">
        <v>15</v>
      </c>
      <c r="C20" s="44" t="s">
        <v>97</v>
      </c>
      <c r="D20" s="58">
        <v>173793</v>
      </c>
      <c r="E20" s="127" t="s">
        <v>136</v>
      </c>
      <c r="F20" s="127" t="s">
        <v>136</v>
      </c>
      <c r="G20" s="59">
        <v>7702</v>
      </c>
      <c r="H20" s="59">
        <f>SUM(D20:G20)</f>
        <v>181495</v>
      </c>
      <c r="I20" s="60">
        <f>+G20+F20+E20</f>
        <v>7702</v>
      </c>
      <c r="K20" s="56"/>
    </row>
    <row r="21" spans="1:12" ht="15">
      <c r="A21" s="39" t="s">
        <v>74</v>
      </c>
      <c r="B21" s="34" t="s">
        <v>16</v>
      </c>
      <c r="C21" s="44" t="s">
        <v>49</v>
      </c>
      <c r="D21" s="58">
        <v>20008</v>
      </c>
      <c r="E21" s="127" t="s">
        <v>136</v>
      </c>
      <c r="F21" s="127" t="s">
        <v>136</v>
      </c>
      <c r="G21" s="127" t="s">
        <v>136</v>
      </c>
      <c r="H21" s="59">
        <f>SUM(D21:G21)</f>
        <v>20008</v>
      </c>
      <c r="I21" s="60">
        <f>+G21+F21+E21</f>
        <v>0</v>
      </c>
      <c r="K21" s="56"/>
      <c r="L21" s="57"/>
    </row>
    <row r="22" spans="1:12" ht="15">
      <c r="A22" s="39" t="s">
        <v>74</v>
      </c>
      <c r="B22" s="69" t="s">
        <v>104</v>
      </c>
      <c r="C22" s="44" t="s">
        <v>49</v>
      </c>
      <c r="D22" s="58">
        <v>76276</v>
      </c>
      <c r="E22" s="127" t="s">
        <v>136</v>
      </c>
      <c r="F22" s="127" t="s">
        <v>136</v>
      </c>
      <c r="G22" s="127" t="s">
        <v>136</v>
      </c>
      <c r="H22" s="59">
        <f>SUM(D22:G22)</f>
        <v>76276</v>
      </c>
      <c r="I22" s="60">
        <f>+G22+F22+E22</f>
        <v>0</v>
      </c>
      <c r="K22" s="56"/>
      <c r="L22" s="57"/>
    </row>
    <row r="23" spans="1:12" ht="15">
      <c r="A23" s="39" t="s">
        <v>74</v>
      </c>
      <c r="B23" s="34" t="s">
        <v>17</v>
      </c>
      <c r="C23" s="44" t="s">
        <v>98</v>
      </c>
      <c r="D23" s="58">
        <v>32414</v>
      </c>
      <c r="E23" s="127" t="s">
        <v>136</v>
      </c>
      <c r="F23" s="127" t="s">
        <v>136</v>
      </c>
      <c r="G23" s="127" t="s">
        <v>136</v>
      </c>
      <c r="H23" s="59">
        <f>SUM(D23:G23)</f>
        <v>32414</v>
      </c>
      <c r="I23" s="60">
        <f>+G23+F23+E23</f>
        <v>0</v>
      </c>
      <c r="K23" s="56"/>
      <c r="L23" s="57"/>
    </row>
    <row r="24" spans="1:12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302491</v>
      </c>
      <c r="E24" s="66">
        <f t="shared" si="3"/>
        <v>0</v>
      </c>
      <c r="F24" s="66">
        <f t="shared" si="3"/>
        <v>0</v>
      </c>
      <c r="G24" s="66">
        <f t="shared" si="3"/>
        <v>7702</v>
      </c>
      <c r="H24" s="66">
        <f t="shared" si="3"/>
        <v>310193</v>
      </c>
      <c r="I24" s="67">
        <f t="shared" si="3"/>
        <v>7702</v>
      </c>
      <c r="K24" s="56"/>
      <c r="L24" s="57"/>
    </row>
    <row r="25" spans="1:11" ht="15">
      <c r="A25" s="39" t="s">
        <v>75</v>
      </c>
      <c r="B25" s="34" t="s">
        <v>18</v>
      </c>
      <c r="C25" s="44" t="s">
        <v>99</v>
      </c>
      <c r="D25" s="58">
        <v>162621</v>
      </c>
      <c r="E25" s="128" t="s">
        <v>136</v>
      </c>
      <c r="F25" s="128" t="s">
        <v>136</v>
      </c>
      <c r="G25" s="58">
        <v>16573</v>
      </c>
      <c r="H25" s="59">
        <f>SUM(D25:G25)</f>
        <v>179194</v>
      </c>
      <c r="I25" s="60">
        <f>+G25+F25+E25</f>
        <v>16573</v>
      </c>
      <c r="K25" s="56"/>
    </row>
    <row r="26" spans="1:12" ht="15">
      <c r="A26" s="39" t="s">
        <v>75</v>
      </c>
      <c r="B26" s="34" t="s">
        <v>19</v>
      </c>
      <c r="C26" s="44" t="s">
        <v>50</v>
      </c>
      <c r="D26" s="58">
        <v>251909</v>
      </c>
      <c r="E26" s="128" t="s">
        <v>136</v>
      </c>
      <c r="F26" s="128" t="s">
        <v>136</v>
      </c>
      <c r="G26" s="128" t="s">
        <v>136</v>
      </c>
      <c r="H26" s="59">
        <f>SUM(D26:G26)</f>
        <v>251909</v>
      </c>
      <c r="I26" s="60">
        <f>+G26+F26+E26</f>
        <v>0</v>
      </c>
      <c r="K26" s="56"/>
      <c r="L26" s="57"/>
    </row>
    <row r="27" spans="1:12" ht="15">
      <c r="A27" s="39" t="s">
        <v>75</v>
      </c>
      <c r="B27" s="34" t="s">
        <v>108</v>
      </c>
      <c r="C27" s="44" t="s">
        <v>50</v>
      </c>
      <c r="D27" s="58">
        <v>154844</v>
      </c>
      <c r="E27" s="128" t="s">
        <v>136</v>
      </c>
      <c r="F27" s="128" t="s">
        <v>136</v>
      </c>
      <c r="G27" s="128" t="s">
        <v>136</v>
      </c>
      <c r="H27" s="59">
        <f>SUM(D27:G27)</f>
        <v>154844</v>
      </c>
      <c r="I27" s="60">
        <f>+G27+F27+E27</f>
        <v>0</v>
      </c>
      <c r="K27" s="56"/>
      <c r="L27" s="57"/>
    </row>
    <row r="28" spans="1:12" ht="15">
      <c r="A28" s="39" t="s">
        <v>75</v>
      </c>
      <c r="B28" s="34" t="s">
        <v>20</v>
      </c>
      <c r="C28" s="44" t="s">
        <v>100</v>
      </c>
      <c r="D28" s="58">
        <v>45343</v>
      </c>
      <c r="E28" s="128" t="s">
        <v>136</v>
      </c>
      <c r="F28" s="128" t="s">
        <v>136</v>
      </c>
      <c r="G28" s="128" t="s">
        <v>136</v>
      </c>
      <c r="H28" s="59">
        <f>SUM(D28:G28)</f>
        <v>45343</v>
      </c>
      <c r="I28" s="60">
        <f>+G28+F28+E28</f>
        <v>0</v>
      </c>
      <c r="K28" s="56"/>
      <c r="L28" s="57"/>
    </row>
    <row r="29" spans="1:12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614717</v>
      </c>
      <c r="E29" s="66">
        <f t="shared" si="4"/>
        <v>0</v>
      </c>
      <c r="F29" s="66">
        <f t="shared" si="4"/>
        <v>0</v>
      </c>
      <c r="G29" s="66">
        <f t="shared" si="4"/>
        <v>16573</v>
      </c>
      <c r="H29" s="66">
        <f t="shared" si="4"/>
        <v>631290</v>
      </c>
      <c r="I29" s="67">
        <f t="shared" si="4"/>
        <v>16573</v>
      </c>
      <c r="K29" s="56"/>
      <c r="L29" s="57"/>
    </row>
    <row r="30" spans="1:11" ht="15">
      <c r="A30" s="39" t="s">
        <v>76</v>
      </c>
      <c r="B30" s="34" t="s">
        <v>22</v>
      </c>
      <c r="C30" s="44" t="s">
        <v>101</v>
      </c>
      <c r="D30" s="58">
        <v>11392</v>
      </c>
      <c r="E30" s="128" t="s">
        <v>136</v>
      </c>
      <c r="F30" s="128" t="s">
        <v>136</v>
      </c>
      <c r="G30" s="58">
        <v>2280</v>
      </c>
      <c r="H30" s="59">
        <f aca="true" t="shared" si="5" ref="H30:H42">SUM(D30:G30)</f>
        <v>13672</v>
      </c>
      <c r="I30" s="60">
        <f aca="true" t="shared" si="6" ref="I30:I35">+G30+F30+E30</f>
        <v>2280</v>
      </c>
      <c r="K30" s="56"/>
    </row>
    <row r="31" spans="1:12" ht="15">
      <c r="A31" s="39" t="s">
        <v>77</v>
      </c>
      <c r="B31" s="34" t="s">
        <v>23</v>
      </c>
      <c r="C31" s="44" t="s">
        <v>102</v>
      </c>
      <c r="D31" s="58">
        <v>76982</v>
      </c>
      <c r="E31" s="128" t="s">
        <v>136</v>
      </c>
      <c r="F31" s="128" t="s">
        <v>136</v>
      </c>
      <c r="G31" s="58">
        <v>7174</v>
      </c>
      <c r="H31" s="59">
        <f t="shared" si="5"/>
        <v>84156</v>
      </c>
      <c r="I31" s="60">
        <f t="shared" si="6"/>
        <v>7174</v>
      </c>
      <c r="K31" s="56"/>
      <c r="L31" s="57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2298</v>
      </c>
      <c r="E32" s="128" t="s">
        <v>136</v>
      </c>
      <c r="F32" s="128" t="s">
        <v>136</v>
      </c>
      <c r="G32" s="58">
        <v>215</v>
      </c>
      <c r="H32" s="59">
        <f t="shared" si="5"/>
        <v>2513</v>
      </c>
      <c r="I32" s="60">
        <f t="shared" si="6"/>
        <v>215</v>
      </c>
      <c r="K32" s="56"/>
      <c r="L32" s="57"/>
    </row>
    <row r="33" spans="1:12" ht="18" customHeight="1">
      <c r="A33" s="70" t="s">
        <v>79</v>
      </c>
      <c r="B33" s="71" t="s">
        <v>79</v>
      </c>
      <c r="C33" s="72" t="s">
        <v>107</v>
      </c>
      <c r="D33" s="73">
        <f>SUM(D34:D37)</f>
        <v>108027</v>
      </c>
      <c r="E33" s="129" t="s">
        <v>136</v>
      </c>
      <c r="F33" s="129" t="s">
        <v>136</v>
      </c>
      <c r="G33" s="129" t="s">
        <v>136</v>
      </c>
      <c r="H33" s="73">
        <f t="shared" si="5"/>
        <v>108027</v>
      </c>
      <c r="I33" s="74">
        <f t="shared" si="6"/>
        <v>0</v>
      </c>
      <c r="K33" s="56"/>
      <c r="L33" s="57"/>
    </row>
    <row r="34" spans="1:12" ht="39" customHeight="1">
      <c r="A34" s="75" t="s">
        <v>135</v>
      </c>
      <c r="B34" s="76" t="s">
        <v>12</v>
      </c>
      <c r="C34" s="44" t="s">
        <v>107</v>
      </c>
      <c r="D34" s="58">
        <v>32983</v>
      </c>
      <c r="E34" s="128" t="s">
        <v>136</v>
      </c>
      <c r="F34" s="128" t="s">
        <v>136</v>
      </c>
      <c r="G34" s="128" t="s">
        <v>136</v>
      </c>
      <c r="H34" s="58">
        <f t="shared" si="5"/>
        <v>32983</v>
      </c>
      <c r="I34" s="77">
        <f t="shared" si="6"/>
        <v>0</v>
      </c>
      <c r="K34" s="56"/>
      <c r="L34" s="57"/>
    </row>
    <row r="35" spans="1:12" ht="39" customHeight="1">
      <c r="A35" s="75" t="s">
        <v>135</v>
      </c>
      <c r="B35" s="76" t="s">
        <v>15</v>
      </c>
      <c r="C35" s="44" t="s">
        <v>107</v>
      </c>
      <c r="D35" s="58">
        <v>31559</v>
      </c>
      <c r="E35" s="128" t="s">
        <v>136</v>
      </c>
      <c r="F35" s="128" t="s">
        <v>136</v>
      </c>
      <c r="G35" s="128" t="s">
        <v>136</v>
      </c>
      <c r="H35" s="58">
        <f t="shared" si="5"/>
        <v>31559</v>
      </c>
      <c r="I35" s="77">
        <f t="shared" si="6"/>
        <v>0</v>
      </c>
      <c r="K35" s="56"/>
      <c r="L35" s="57"/>
    </row>
    <row r="36" spans="1:12" ht="15">
      <c r="A36" s="75" t="s">
        <v>135</v>
      </c>
      <c r="B36" s="76" t="s">
        <v>18</v>
      </c>
      <c r="C36" s="44" t="s">
        <v>107</v>
      </c>
      <c r="D36" s="58">
        <v>29530</v>
      </c>
      <c r="E36" s="128" t="s">
        <v>136</v>
      </c>
      <c r="F36" s="128" t="s">
        <v>136</v>
      </c>
      <c r="G36" s="128" t="s">
        <v>136</v>
      </c>
      <c r="H36" s="58">
        <f t="shared" si="5"/>
        <v>29530</v>
      </c>
      <c r="I36" s="77">
        <f aca="true" t="shared" si="7" ref="I36:I42">+G36+F36+E36</f>
        <v>0</v>
      </c>
      <c r="K36" s="56"/>
      <c r="L36" s="57"/>
    </row>
    <row r="37" spans="1:12" ht="15">
      <c r="A37" s="78" t="s">
        <v>135</v>
      </c>
      <c r="B37" s="79" t="s">
        <v>23</v>
      </c>
      <c r="C37" s="80" t="s">
        <v>107</v>
      </c>
      <c r="D37" s="81">
        <v>13955</v>
      </c>
      <c r="E37" s="130" t="s">
        <v>136</v>
      </c>
      <c r="F37" s="130" t="s">
        <v>136</v>
      </c>
      <c r="G37" s="130" t="s">
        <v>136</v>
      </c>
      <c r="H37" s="81">
        <f t="shared" si="5"/>
        <v>13955</v>
      </c>
      <c r="I37" s="82">
        <f t="shared" si="7"/>
        <v>0</v>
      </c>
      <c r="K37" s="56"/>
      <c r="L37" s="57"/>
    </row>
    <row r="38" spans="1:12" ht="31.5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56"/>
      <c r="L38" s="57"/>
    </row>
    <row r="39" spans="1:12" ht="30" customHeight="1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831692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43597</v>
      </c>
      <c r="H39" s="59">
        <f>SUM(D39:G39)</f>
        <v>875289</v>
      </c>
      <c r="I39" s="59">
        <f t="shared" si="7"/>
        <v>43597</v>
      </c>
      <c r="K39" s="56"/>
      <c r="L39" s="57"/>
    </row>
    <row r="40" spans="1:12" ht="18.5">
      <c r="A40" s="88" t="s">
        <v>80</v>
      </c>
      <c r="B40" s="40" t="s">
        <v>9</v>
      </c>
      <c r="C40" s="89" t="s">
        <v>114</v>
      </c>
      <c r="D40" s="59">
        <f>+D26+D21+D14+D15+D22+D27+D38+D18</f>
        <v>703693</v>
      </c>
      <c r="E40" s="59">
        <f>+E26+E21+E14+E15+E22+E27+E38</f>
        <v>0</v>
      </c>
      <c r="F40" s="59">
        <f>+F26+F21+F14+F22+F27+F38</f>
        <v>0</v>
      </c>
      <c r="G40" s="59">
        <f>+G26+G21+G14+G22+G27+G38</f>
        <v>0</v>
      </c>
      <c r="H40" s="59">
        <f>SUM(D40:G40)</f>
        <v>703693</v>
      </c>
      <c r="I40" s="90">
        <f t="shared" si="7"/>
        <v>0</v>
      </c>
      <c r="K40" s="56"/>
      <c r="L40" s="57"/>
    </row>
    <row r="41" spans="1:12" s="40" customFormat="1" ht="31">
      <c r="A41" s="88" t="s">
        <v>80</v>
      </c>
      <c r="B41" s="91" t="s">
        <v>52</v>
      </c>
      <c r="C41" s="89" t="s">
        <v>114</v>
      </c>
      <c r="D41" s="59">
        <f aca="true" t="shared" si="8" ref="D41:G42">+D16</f>
        <v>2239</v>
      </c>
      <c r="E41" s="127" t="str">
        <f t="shared" si="8"/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2239</v>
      </c>
      <c r="I41" s="90">
        <f t="shared" si="7"/>
        <v>0</v>
      </c>
      <c r="J41" s="123"/>
      <c r="K41" s="56"/>
      <c r="L41" s="57"/>
    </row>
    <row r="42" spans="1:9" ht="31">
      <c r="A42" s="88" t="s">
        <v>80</v>
      </c>
      <c r="B42" s="92" t="s">
        <v>51</v>
      </c>
      <c r="C42" s="89" t="s">
        <v>114</v>
      </c>
      <c r="D42" s="59">
        <f t="shared" si="8"/>
        <v>4617</v>
      </c>
      <c r="E42" s="127" t="str">
        <f t="shared" si="8"/>
        <v>Blank</v>
      </c>
      <c r="F42" s="127" t="str">
        <f t="shared" si="8"/>
        <v>Blank</v>
      </c>
      <c r="G42" s="59">
        <f t="shared" si="8"/>
        <v>4220</v>
      </c>
      <c r="H42" s="59">
        <f t="shared" si="5"/>
        <v>8837</v>
      </c>
      <c r="I42" s="90">
        <f t="shared" si="7"/>
        <v>4220</v>
      </c>
    </row>
    <row r="43" spans="1:9" ht="20.25" customHeight="1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1542241</v>
      </c>
      <c r="E43" s="96">
        <f t="shared" si="9"/>
        <v>0</v>
      </c>
      <c r="F43" s="96">
        <f t="shared" si="9"/>
        <v>0</v>
      </c>
      <c r="G43" s="96">
        <f t="shared" si="9"/>
        <v>47817</v>
      </c>
      <c r="H43" s="96">
        <f t="shared" si="9"/>
        <v>1590058</v>
      </c>
      <c r="I43" s="97">
        <f t="shared" si="9"/>
        <v>47817</v>
      </c>
    </row>
    <row r="44" spans="1:9" ht="16" thickTop="1">
      <c r="A44" s="98" t="s">
        <v>34</v>
      </c>
      <c r="D44" s="99"/>
      <c r="E44" s="99"/>
      <c r="F44" s="99"/>
      <c r="G44" s="99"/>
      <c r="H44" s="99"/>
      <c r="I44" s="100"/>
    </row>
    <row r="45" spans="1:9" ht="15">
      <c r="A45" s="35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G46" s="104"/>
      <c r="H46" s="105">
        <v>13955</v>
      </c>
      <c r="I46" s="106"/>
    </row>
    <row r="47" spans="1:9" ht="17.25" customHeight="1">
      <c r="A47" s="35"/>
      <c r="G47" s="107"/>
      <c r="I47" s="106"/>
    </row>
    <row r="48" spans="1:9" ht="15">
      <c r="A48" s="35" t="s">
        <v>105</v>
      </c>
      <c r="F48" s="56"/>
      <c r="G48" s="104"/>
      <c r="H48" s="105">
        <f>ROUND((D11+D20+D25+E11+E20+E25)*(5/85),0)</f>
        <v>29457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6" ht="15">
      <c r="A59" s="113"/>
      <c r="B59" s="113"/>
      <c r="C59" s="113"/>
      <c r="D59" s="113"/>
      <c r="E59" s="114"/>
      <c r="F59" s="114"/>
    </row>
    <row r="60" spans="1:4" ht="15">
      <c r="A60" s="34" t="s">
        <v>128</v>
      </c>
      <c r="B60" s="122"/>
      <c r="C60" s="122"/>
      <c r="D60" s="122"/>
    </row>
    <row r="61" ht="15">
      <c r="A61" s="34" t="s">
        <v>137</v>
      </c>
    </row>
    <row r="62" ht="15">
      <c r="A62" s="34" t="s">
        <v>138</v>
      </c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>
    <pageSetUpPr fitToPage="1"/>
  </sheetPr>
  <dimension ref="A1:AS65"/>
  <sheetViews>
    <sheetView view="pageBreakPreview" zoomScale="60" workbookViewId="0" topLeftCell="A39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154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176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s="19" customFormat="1" ht="19.5" customHeight="1">
      <c r="A11" s="50" t="s">
        <v>72</v>
      </c>
      <c r="B11" s="51" t="s">
        <v>12</v>
      </c>
      <c r="C11" s="52" t="s">
        <v>94</v>
      </c>
      <c r="D11" s="53">
        <v>5578857</v>
      </c>
      <c r="E11" s="126" t="s">
        <v>136</v>
      </c>
      <c r="F11" s="126">
        <v>0</v>
      </c>
      <c r="G11" s="53">
        <v>554639</v>
      </c>
      <c r="H11" s="54">
        <f aca="true" t="shared" si="0" ref="H11:H18">SUM(D11:G11)</f>
        <v>6133496</v>
      </c>
      <c r="I11" s="55">
        <f>+G11+F11+E11</f>
        <v>554639</v>
      </c>
      <c r="K11" s="20"/>
      <c r="L11" s="21"/>
    </row>
    <row r="12" spans="1:12" ht="15">
      <c r="A12" s="39" t="s">
        <v>73</v>
      </c>
      <c r="B12" s="34" t="s">
        <v>12</v>
      </c>
      <c r="C12" s="44" t="s">
        <v>95</v>
      </c>
      <c r="D12" s="58">
        <v>85428</v>
      </c>
      <c r="E12" s="127" t="s">
        <v>136</v>
      </c>
      <c r="F12" s="127">
        <v>0</v>
      </c>
      <c r="G12" s="59">
        <v>30280</v>
      </c>
      <c r="H12" s="59">
        <f t="shared" si="0"/>
        <v>115708</v>
      </c>
      <c r="I12" s="60">
        <f aca="true" t="shared" si="1" ref="I12:I18">+G12+F12+E12</f>
        <v>30280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127751</v>
      </c>
      <c r="E13" s="127" t="s">
        <v>136</v>
      </c>
      <c r="F13" s="127">
        <v>0</v>
      </c>
      <c r="G13" s="59">
        <v>12154</v>
      </c>
      <c r="H13" s="59">
        <f t="shared" si="0"/>
        <v>139905</v>
      </c>
      <c r="I13" s="60">
        <f t="shared" si="1"/>
        <v>12154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238424</v>
      </c>
      <c r="E14" s="127" t="s">
        <v>136</v>
      </c>
      <c r="F14" s="127">
        <v>0</v>
      </c>
      <c r="G14" s="127" t="s">
        <v>136</v>
      </c>
      <c r="H14" s="59">
        <f>SUM(D14:G14)</f>
        <v>238424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664706</v>
      </c>
      <c r="E15" s="127" t="s">
        <v>136</v>
      </c>
      <c r="F15" s="127">
        <v>0</v>
      </c>
      <c r="G15" s="127" t="s">
        <v>136</v>
      </c>
      <c r="H15" s="59">
        <f>SUM(D15:G15)</f>
        <v>664706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51131</v>
      </c>
      <c r="E16" s="127" t="s">
        <v>136</v>
      </c>
      <c r="F16" s="127">
        <v>0</v>
      </c>
      <c r="G16" s="127" t="s">
        <v>136</v>
      </c>
      <c r="H16" s="59">
        <f t="shared" si="0"/>
        <v>51131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221809</v>
      </c>
      <c r="E17" s="127" t="s">
        <v>136</v>
      </c>
      <c r="F17" s="127">
        <v>0</v>
      </c>
      <c r="G17" s="59">
        <v>202752</v>
      </c>
      <c r="H17" s="59">
        <f t="shared" si="0"/>
        <v>424561</v>
      </c>
      <c r="I17" s="59">
        <f t="shared" si="1"/>
        <v>202752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242873</v>
      </c>
      <c r="E18" s="127" t="s">
        <v>136</v>
      </c>
      <c r="F18" s="127">
        <v>0</v>
      </c>
      <c r="G18" s="127" t="s">
        <v>136</v>
      </c>
      <c r="H18" s="59">
        <f t="shared" si="0"/>
        <v>242873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1632122</v>
      </c>
      <c r="E19" s="66">
        <f t="shared" si="2"/>
        <v>0</v>
      </c>
      <c r="F19" s="66">
        <v>0</v>
      </c>
      <c r="G19" s="66">
        <f aca="true" t="shared" si="3" ref="G19">SUM(G12:G18)</f>
        <v>245186</v>
      </c>
      <c r="H19" s="66">
        <f t="shared" si="2"/>
        <v>1877308</v>
      </c>
      <c r="I19" s="67">
        <f t="shared" si="2"/>
        <v>245186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5899413</v>
      </c>
      <c r="E20" s="127" t="s">
        <v>136</v>
      </c>
      <c r="F20" s="59">
        <v>887839</v>
      </c>
      <c r="G20" s="59">
        <v>621508</v>
      </c>
      <c r="H20" s="59">
        <f>SUM(D20:G20)</f>
        <v>7408760</v>
      </c>
      <c r="I20" s="60">
        <f>+G20+F20+E20</f>
        <v>1509347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608175</v>
      </c>
      <c r="E21" s="127" t="s">
        <v>136</v>
      </c>
      <c r="F21" s="59">
        <v>2600000</v>
      </c>
      <c r="G21" s="127" t="s">
        <v>136</v>
      </c>
      <c r="H21" s="59">
        <f>SUM(D21:G21)</f>
        <v>3208175</v>
      </c>
      <c r="I21" s="60">
        <f>+G21+F21+E21</f>
        <v>2600000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766696</v>
      </c>
      <c r="E22" s="127" t="s">
        <v>136</v>
      </c>
      <c r="F22" s="127">
        <v>0</v>
      </c>
      <c r="G22" s="127" t="s">
        <v>136</v>
      </c>
      <c r="H22" s="59">
        <f>SUM(D22:G22)</f>
        <v>766696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982877</v>
      </c>
      <c r="E23" s="127" t="s">
        <v>136</v>
      </c>
      <c r="F23" s="127">
        <v>0</v>
      </c>
      <c r="G23" s="127" t="s">
        <v>136</v>
      </c>
      <c r="H23" s="59">
        <f>SUM(D23:G23)</f>
        <v>982877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8257161</v>
      </c>
      <c r="E24" s="66">
        <f t="shared" si="4"/>
        <v>0</v>
      </c>
      <c r="F24" s="66">
        <v>3487839</v>
      </c>
      <c r="G24" s="66">
        <f aca="true" t="shared" si="5" ref="G24">SUM(G20:G23)</f>
        <v>621508</v>
      </c>
      <c r="H24" s="66">
        <f t="shared" si="4"/>
        <v>12366508</v>
      </c>
      <c r="I24" s="67">
        <f t="shared" si="4"/>
        <v>4109347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5520158</v>
      </c>
      <c r="E25" s="128" t="s">
        <v>136</v>
      </c>
      <c r="F25" s="58">
        <v>-887839</v>
      </c>
      <c r="G25" s="58">
        <v>749978</v>
      </c>
      <c r="H25" s="59">
        <f>SUM(D25:G25)</f>
        <v>5382297</v>
      </c>
      <c r="I25" s="60">
        <f>+G25+F25+E25</f>
        <v>-137861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6740807</v>
      </c>
      <c r="E26" s="128" t="s">
        <v>136</v>
      </c>
      <c r="F26" s="58">
        <v>-2600000</v>
      </c>
      <c r="G26" s="128" t="s">
        <v>136</v>
      </c>
      <c r="H26" s="59">
        <f>SUM(D26:G26)</f>
        <v>4140807</v>
      </c>
      <c r="I26" s="60">
        <f>+G26+F26+E26</f>
        <v>-2600000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1556097</v>
      </c>
      <c r="E27" s="128" t="s">
        <v>136</v>
      </c>
      <c r="F27" s="128">
        <v>0</v>
      </c>
      <c r="G27" s="128" t="s">
        <v>136</v>
      </c>
      <c r="H27" s="59">
        <f>SUM(D27:G27)</f>
        <v>1556097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710122</v>
      </c>
      <c r="E28" s="128" t="s">
        <v>136</v>
      </c>
      <c r="F28" s="128">
        <v>0</v>
      </c>
      <c r="G28" s="128" t="s">
        <v>136</v>
      </c>
      <c r="H28" s="59">
        <f>SUM(D28:G28)</f>
        <v>710122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14527184</v>
      </c>
      <c r="E29" s="66">
        <f t="shared" si="6"/>
        <v>0</v>
      </c>
      <c r="F29" s="66">
        <v>-3487839</v>
      </c>
      <c r="G29" s="66">
        <f aca="true" t="shared" si="7" ref="G29">SUM(G25:G28)</f>
        <v>749978</v>
      </c>
      <c r="H29" s="66">
        <f t="shared" si="6"/>
        <v>11789323</v>
      </c>
      <c r="I29" s="67">
        <f t="shared" si="6"/>
        <v>-2737861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400234</v>
      </c>
      <c r="E30" s="128" t="s">
        <v>136</v>
      </c>
      <c r="F30" s="128" t="s">
        <v>136</v>
      </c>
      <c r="G30" s="58">
        <v>97061</v>
      </c>
      <c r="H30" s="59">
        <f aca="true" t="shared" si="8" ref="H30:H42">SUM(D30:G30)</f>
        <v>497295</v>
      </c>
      <c r="I30" s="60">
        <f aca="true" t="shared" si="9" ref="I30:I35">+G30+F30+E30</f>
        <v>97061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2613152</v>
      </c>
      <c r="E31" s="128" t="s">
        <v>136</v>
      </c>
      <c r="F31" s="128" t="s">
        <v>136</v>
      </c>
      <c r="G31" s="58">
        <v>387299</v>
      </c>
      <c r="H31" s="59">
        <f t="shared" si="8"/>
        <v>3000451</v>
      </c>
      <c r="I31" s="60">
        <f t="shared" si="9"/>
        <v>387299</v>
      </c>
      <c r="K31" s="10"/>
      <c r="L31" s="12"/>
    </row>
    <row r="32" spans="1:12" ht="18.75" customHeight="1" thickBot="1">
      <c r="A32" s="39" t="s">
        <v>78</v>
      </c>
      <c r="B32" s="34" t="s">
        <v>41</v>
      </c>
      <c r="C32" s="44" t="s">
        <v>103</v>
      </c>
      <c r="D32" s="58">
        <v>77994</v>
      </c>
      <c r="E32" s="128" t="s">
        <v>136</v>
      </c>
      <c r="F32" s="128" t="s">
        <v>136</v>
      </c>
      <c r="G32" s="58">
        <v>7290</v>
      </c>
      <c r="H32" s="59">
        <f t="shared" si="8"/>
        <v>85284</v>
      </c>
      <c r="I32" s="60">
        <f t="shared" si="9"/>
        <v>7290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1915143</v>
      </c>
      <c r="E33" s="129" t="s">
        <v>136</v>
      </c>
      <c r="F33" s="129" t="s">
        <v>136</v>
      </c>
      <c r="G33" s="129" t="s">
        <v>136</v>
      </c>
      <c r="H33" s="73">
        <f t="shared" si="8"/>
        <v>1915143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584726</v>
      </c>
      <c r="E34" s="128" t="s">
        <v>136</v>
      </c>
      <c r="F34" s="128" t="s">
        <v>136</v>
      </c>
      <c r="G34" s="128" t="s">
        <v>136</v>
      </c>
      <c r="H34" s="58">
        <f t="shared" si="8"/>
        <v>584726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559493</v>
      </c>
      <c r="E35" s="128" t="s">
        <v>136</v>
      </c>
      <c r="F35" s="128" t="s">
        <v>136</v>
      </c>
      <c r="G35" s="128" t="s">
        <v>136</v>
      </c>
      <c r="H35" s="58">
        <f t="shared" si="8"/>
        <v>559493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523525</v>
      </c>
      <c r="E36" s="128" t="s">
        <v>136</v>
      </c>
      <c r="F36" s="128" t="s">
        <v>136</v>
      </c>
      <c r="G36" s="128" t="s">
        <v>136</v>
      </c>
      <c r="H36" s="58">
        <f t="shared" si="8"/>
        <v>523525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247399</v>
      </c>
      <c r="E37" s="130" t="s">
        <v>136</v>
      </c>
      <c r="F37" s="130" t="s">
        <v>136</v>
      </c>
      <c r="G37" s="130" t="s">
        <v>136</v>
      </c>
      <c r="H37" s="81">
        <f t="shared" si="8"/>
        <v>247399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23911129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2460209</v>
      </c>
      <c r="H39" s="59">
        <f>SUM(D39:G39)</f>
        <v>26371338</v>
      </c>
      <c r="I39" s="59">
        <f t="shared" si="10"/>
        <v>2460209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10917778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10917778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51131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51131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221809</v>
      </c>
      <c r="E42" s="127" t="str">
        <f t="shared" si="11"/>
        <v>Blank</v>
      </c>
      <c r="F42" s="127">
        <f t="shared" si="11"/>
        <v>0</v>
      </c>
      <c r="G42" s="59">
        <f t="shared" si="11"/>
        <v>202752</v>
      </c>
      <c r="H42" s="59">
        <f t="shared" si="8"/>
        <v>424561</v>
      </c>
      <c r="I42" s="90">
        <f t="shared" si="10"/>
        <v>202752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35101847</v>
      </c>
      <c r="E43" s="96">
        <f t="shared" si="12"/>
        <v>0</v>
      </c>
      <c r="F43" s="96">
        <f t="shared" si="12"/>
        <v>0</v>
      </c>
      <c r="G43" s="96">
        <f t="shared" si="12"/>
        <v>2662961</v>
      </c>
      <c r="H43" s="96">
        <f t="shared" si="12"/>
        <v>37764808</v>
      </c>
      <c r="I43" s="97">
        <f t="shared" si="12"/>
        <v>2662961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247399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999908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3.9960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153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64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1616381</v>
      </c>
      <c r="E11" s="126" t="s">
        <v>136</v>
      </c>
      <c r="F11" s="126" t="s">
        <v>136</v>
      </c>
      <c r="G11" s="53">
        <v>154434</v>
      </c>
      <c r="H11" s="54">
        <f aca="true" t="shared" si="0" ref="H11:H18">SUM(D11:G11)</f>
        <v>1770815</v>
      </c>
      <c r="I11" s="55">
        <f>+G11+F11+E11</f>
        <v>154434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43139</v>
      </c>
      <c r="E12" s="127" t="s">
        <v>136</v>
      </c>
      <c r="F12" s="127" t="s">
        <v>136</v>
      </c>
      <c r="G12" s="59">
        <v>11027</v>
      </c>
      <c r="H12" s="59">
        <f t="shared" si="0"/>
        <v>54166</v>
      </c>
      <c r="I12" s="60">
        <f aca="true" t="shared" si="1" ref="I12:I18">+G12+F12+E12</f>
        <v>11027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64512</v>
      </c>
      <c r="E13" s="127" t="s">
        <v>136</v>
      </c>
      <c r="F13" s="127" t="s">
        <v>136</v>
      </c>
      <c r="G13" s="59">
        <v>7622</v>
      </c>
      <c r="H13" s="59">
        <f t="shared" si="0"/>
        <v>72134</v>
      </c>
      <c r="I13" s="60">
        <f t="shared" si="1"/>
        <v>7622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120397</v>
      </c>
      <c r="E14" s="127" t="s">
        <v>136</v>
      </c>
      <c r="F14" s="127" t="s">
        <v>136</v>
      </c>
      <c r="G14" s="127" t="s">
        <v>136</v>
      </c>
      <c r="H14" s="59">
        <f>SUM(D14:G14)</f>
        <v>120397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242069</v>
      </c>
      <c r="E15" s="127" t="s">
        <v>136</v>
      </c>
      <c r="F15" s="127" t="s">
        <v>136</v>
      </c>
      <c r="G15" s="127" t="s">
        <v>136</v>
      </c>
      <c r="H15" s="59">
        <f>SUM(D15:G15)</f>
        <v>242069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18621</v>
      </c>
      <c r="E16" s="127" t="s">
        <v>136</v>
      </c>
      <c r="F16" s="127" t="s">
        <v>136</v>
      </c>
      <c r="G16" s="127" t="s">
        <v>136</v>
      </c>
      <c r="H16" s="59">
        <f t="shared" si="0"/>
        <v>18621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47957</v>
      </c>
      <c r="E17" s="127" t="s">
        <v>136</v>
      </c>
      <c r="F17" s="127" t="s">
        <v>136</v>
      </c>
      <c r="G17" s="59">
        <v>43836</v>
      </c>
      <c r="H17" s="59">
        <f t="shared" si="0"/>
        <v>91793</v>
      </c>
      <c r="I17" s="59">
        <f t="shared" si="1"/>
        <v>43836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88448</v>
      </c>
      <c r="E18" s="127" t="s">
        <v>136</v>
      </c>
      <c r="F18" s="127" t="s">
        <v>136</v>
      </c>
      <c r="G18" s="127" t="s">
        <v>136</v>
      </c>
      <c r="H18" s="59">
        <f t="shared" si="0"/>
        <v>88448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625143</v>
      </c>
      <c r="E19" s="66">
        <f t="shared" si="2"/>
        <v>0</v>
      </c>
      <c r="F19" s="66">
        <f t="shared" si="2"/>
        <v>0</v>
      </c>
      <c r="G19" s="66">
        <f t="shared" si="2"/>
        <v>62485</v>
      </c>
      <c r="H19" s="66">
        <f t="shared" si="2"/>
        <v>687628</v>
      </c>
      <c r="I19" s="67">
        <f t="shared" si="2"/>
        <v>62485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1709256</v>
      </c>
      <c r="E20" s="127" t="s">
        <v>136</v>
      </c>
      <c r="F20" s="127" t="s">
        <v>136</v>
      </c>
      <c r="G20" s="59">
        <v>163326</v>
      </c>
      <c r="H20" s="59">
        <f>SUM(D20:G20)</f>
        <v>1872582</v>
      </c>
      <c r="I20" s="60">
        <f>+G20+F20+E20</f>
        <v>163326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178754</v>
      </c>
      <c r="E21" s="127" t="s">
        <v>136</v>
      </c>
      <c r="F21" s="127" t="s">
        <v>136</v>
      </c>
      <c r="G21" s="127" t="s">
        <v>136</v>
      </c>
      <c r="H21" s="59">
        <f>SUM(D21:G21)</f>
        <v>178754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267320</v>
      </c>
      <c r="E22" s="127" t="s">
        <v>136</v>
      </c>
      <c r="F22" s="127" t="s">
        <v>136</v>
      </c>
      <c r="G22" s="127" t="s">
        <v>136</v>
      </c>
      <c r="H22" s="59">
        <f>SUM(D22:G22)</f>
        <v>267320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243405</v>
      </c>
      <c r="E23" s="127" t="s">
        <v>136</v>
      </c>
      <c r="F23" s="127" t="s">
        <v>136</v>
      </c>
      <c r="G23" s="127" t="s">
        <v>136</v>
      </c>
      <c r="H23" s="59">
        <f>SUM(D23:G23)</f>
        <v>243405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2398735</v>
      </c>
      <c r="E24" s="66">
        <f t="shared" si="3"/>
        <v>0</v>
      </c>
      <c r="F24" s="66">
        <f t="shared" si="3"/>
        <v>0</v>
      </c>
      <c r="G24" s="66">
        <f t="shared" si="3"/>
        <v>163326</v>
      </c>
      <c r="H24" s="66">
        <f t="shared" si="3"/>
        <v>2562061</v>
      </c>
      <c r="I24" s="67">
        <f t="shared" si="3"/>
        <v>163326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1599374</v>
      </c>
      <c r="E25" s="128" t="s">
        <v>136</v>
      </c>
      <c r="F25" s="128" t="s">
        <v>136</v>
      </c>
      <c r="G25" s="58">
        <v>246687</v>
      </c>
      <c r="H25" s="59">
        <f>SUM(D25:G25)</f>
        <v>1846061</v>
      </c>
      <c r="I25" s="60">
        <f>+G25+F25+E25</f>
        <v>246687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2039237</v>
      </c>
      <c r="E26" s="128" t="s">
        <v>136</v>
      </c>
      <c r="F26" s="128" t="s">
        <v>136</v>
      </c>
      <c r="G26" s="128" t="s">
        <v>136</v>
      </c>
      <c r="H26" s="59">
        <f>SUM(D26:G26)</f>
        <v>2039237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542582</v>
      </c>
      <c r="E27" s="128" t="s">
        <v>136</v>
      </c>
      <c r="F27" s="128" t="s">
        <v>136</v>
      </c>
      <c r="G27" s="128" t="s">
        <v>136</v>
      </c>
      <c r="H27" s="59">
        <f>SUM(D27:G27)</f>
        <v>542582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260650</v>
      </c>
      <c r="E28" s="128" t="s">
        <v>136</v>
      </c>
      <c r="F28" s="128" t="s">
        <v>136</v>
      </c>
      <c r="G28" s="128" t="s">
        <v>136</v>
      </c>
      <c r="H28" s="59">
        <f>SUM(D28:G28)</f>
        <v>260650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4441843</v>
      </c>
      <c r="E29" s="66">
        <f t="shared" si="4"/>
        <v>0</v>
      </c>
      <c r="F29" s="66">
        <f t="shared" si="4"/>
        <v>0</v>
      </c>
      <c r="G29" s="66">
        <f t="shared" si="4"/>
        <v>246687</v>
      </c>
      <c r="H29" s="66">
        <f t="shared" si="4"/>
        <v>4688530</v>
      </c>
      <c r="I29" s="67">
        <f t="shared" si="4"/>
        <v>246687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113807</v>
      </c>
      <c r="E30" s="128" t="s">
        <v>136</v>
      </c>
      <c r="F30" s="128" t="s">
        <v>136</v>
      </c>
      <c r="G30" s="58">
        <v>28476</v>
      </c>
      <c r="H30" s="59">
        <f aca="true" t="shared" si="5" ref="H30:H42">SUM(D30:G30)</f>
        <v>142283</v>
      </c>
      <c r="I30" s="60">
        <f aca="true" t="shared" si="6" ref="I30:I35">+G30+F30+E30</f>
        <v>28476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757118</v>
      </c>
      <c r="E31" s="128" t="s">
        <v>136</v>
      </c>
      <c r="F31" s="128" t="s">
        <v>136</v>
      </c>
      <c r="G31" s="58">
        <v>105478</v>
      </c>
      <c r="H31" s="59">
        <f t="shared" si="5"/>
        <v>862596</v>
      </c>
      <c r="I31" s="60">
        <f t="shared" si="6"/>
        <v>105478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22598</v>
      </c>
      <c r="E32" s="128" t="s">
        <v>136</v>
      </c>
      <c r="F32" s="128" t="s">
        <v>136</v>
      </c>
      <c r="G32" s="58">
        <v>3235</v>
      </c>
      <c r="H32" s="59">
        <f t="shared" si="5"/>
        <v>25833</v>
      </c>
      <c r="I32" s="60">
        <f t="shared" si="6"/>
        <v>3235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590257</v>
      </c>
      <c r="E33" s="129" t="s">
        <v>136</v>
      </c>
      <c r="F33" s="129" t="s">
        <v>136</v>
      </c>
      <c r="G33" s="129" t="s">
        <v>136</v>
      </c>
      <c r="H33" s="73">
        <f t="shared" si="5"/>
        <v>590257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180216</v>
      </c>
      <c r="E34" s="128" t="s">
        <v>136</v>
      </c>
      <c r="F34" s="128" t="s">
        <v>136</v>
      </c>
      <c r="G34" s="128" t="s">
        <v>136</v>
      </c>
      <c r="H34" s="58">
        <f t="shared" si="5"/>
        <v>180216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172438</v>
      </c>
      <c r="E35" s="128" t="s">
        <v>136</v>
      </c>
      <c r="F35" s="128" t="s">
        <v>136</v>
      </c>
      <c r="G35" s="128" t="s">
        <v>136</v>
      </c>
      <c r="H35" s="58">
        <f t="shared" si="5"/>
        <v>172438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161353</v>
      </c>
      <c r="E36" s="128" t="s">
        <v>136</v>
      </c>
      <c r="F36" s="128" t="s">
        <v>136</v>
      </c>
      <c r="G36" s="128" t="s">
        <v>136</v>
      </c>
      <c r="H36" s="58">
        <f t="shared" si="5"/>
        <v>161353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76250</v>
      </c>
      <c r="E37" s="130" t="s">
        <v>136</v>
      </c>
      <c r="F37" s="130" t="s">
        <v>136</v>
      </c>
      <c r="G37" s="130" t="s">
        <v>136</v>
      </c>
      <c r="H37" s="81">
        <f t="shared" si="5"/>
        <v>76250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7020497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720285</v>
      </c>
      <c r="H39" s="59">
        <f>SUM(D39:G39)</f>
        <v>7740782</v>
      </c>
      <c r="I39" s="59">
        <f t="shared" si="7"/>
        <v>720285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3578807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3578807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18621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18621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47957</v>
      </c>
      <c r="E42" s="127" t="str">
        <f t="shared" si="8"/>
        <v>Blank</v>
      </c>
      <c r="F42" s="127" t="str">
        <f t="shared" si="8"/>
        <v>Blank</v>
      </c>
      <c r="G42" s="59">
        <f t="shared" si="8"/>
        <v>43836</v>
      </c>
      <c r="H42" s="59">
        <f t="shared" si="5"/>
        <v>91793</v>
      </c>
      <c r="I42" s="90">
        <f t="shared" si="7"/>
        <v>43836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10665882</v>
      </c>
      <c r="E43" s="96">
        <f t="shared" si="9"/>
        <v>0</v>
      </c>
      <c r="F43" s="96">
        <f t="shared" si="9"/>
        <v>0</v>
      </c>
      <c r="G43" s="96">
        <f t="shared" si="9"/>
        <v>764121</v>
      </c>
      <c r="H43" s="96">
        <f t="shared" si="9"/>
        <v>11430003</v>
      </c>
      <c r="I43" s="97">
        <f t="shared" si="9"/>
        <v>764121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76250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289707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6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152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65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2037427</v>
      </c>
      <c r="E11" s="126" t="s">
        <v>136</v>
      </c>
      <c r="F11" s="126" t="s">
        <v>136</v>
      </c>
      <c r="G11" s="53">
        <v>199228</v>
      </c>
      <c r="H11" s="54">
        <f aca="true" t="shared" si="0" ref="H11:H18">SUM(D11:G11)</f>
        <v>2236655</v>
      </c>
      <c r="I11" s="55">
        <f>+G11+F11+E11</f>
        <v>199228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48062</v>
      </c>
      <c r="E12" s="127" t="s">
        <v>136</v>
      </c>
      <c r="F12" s="127" t="s">
        <v>136</v>
      </c>
      <c r="G12" s="59">
        <v>15646</v>
      </c>
      <c r="H12" s="59">
        <f t="shared" si="0"/>
        <v>63708</v>
      </c>
      <c r="I12" s="60">
        <f aca="true" t="shared" si="1" ref="I12:I18">+G12+F12+E12</f>
        <v>15646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71874</v>
      </c>
      <c r="E13" s="127" t="s">
        <v>136</v>
      </c>
      <c r="F13" s="127" t="s">
        <v>136</v>
      </c>
      <c r="G13" s="59">
        <v>6935</v>
      </c>
      <c r="H13" s="59">
        <f t="shared" si="0"/>
        <v>78809</v>
      </c>
      <c r="I13" s="60">
        <f t="shared" si="1"/>
        <v>6935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134136</v>
      </c>
      <c r="E14" s="127" t="s">
        <v>136</v>
      </c>
      <c r="F14" s="127" t="s">
        <v>136</v>
      </c>
      <c r="G14" s="127" t="s">
        <v>136</v>
      </c>
      <c r="H14" s="59">
        <f>SUM(D14:G14)</f>
        <v>134136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291269</v>
      </c>
      <c r="E15" s="127" t="s">
        <v>136</v>
      </c>
      <c r="F15" s="127" t="s">
        <v>136</v>
      </c>
      <c r="G15" s="127" t="s">
        <v>136</v>
      </c>
      <c r="H15" s="59">
        <f>SUM(D15:G15)</f>
        <v>291269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22405</v>
      </c>
      <c r="E16" s="127" t="s">
        <v>136</v>
      </c>
      <c r="F16" s="127" t="s">
        <v>136</v>
      </c>
      <c r="G16" s="127" t="s">
        <v>136</v>
      </c>
      <c r="H16" s="59">
        <f t="shared" si="0"/>
        <v>22405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47622</v>
      </c>
      <c r="E17" s="127" t="s">
        <v>136</v>
      </c>
      <c r="F17" s="127" t="s">
        <v>136</v>
      </c>
      <c r="G17" s="59">
        <v>43530</v>
      </c>
      <c r="H17" s="59">
        <f t="shared" si="0"/>
        <v>91152</v>
      </c>
      <c r="I17" s="59">
        <f t="shared" si="1"/>
        <v>43530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106425</v>
      </c>
      <c r="E18" s="127" t="s">
        <v>136</v>
      </c>
      <c r="F18" s="127" t="s">
        <v>136</v>
      </c>
      <c r="G18" s="127" t="s">
        <v>136</v>
      </c>
      <c r="H18" s="59">
        <f t="shared" si="0"/>
        <v>106425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721793</v>
      </c>
      <c r="E19" s="66">
        <f t="shared" si="2"/>
        <v>0</v>
      </c>
      <c r="F19" s="66">
        <f t="shared" si="2"/>
        <v>0</v>
      </c>
      <c r="G19" s="66">
        <f t="shared" si="2"/>
        <v>66111</v>
      </c>
      <c r="H19" s="66">
        <f t="shared" si="2"/>
        <v>787904</v>
      </c>
      <c r="I19" s="67">
        <f t="shared" si="2"/>
        <v>66111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2154495</v>
      </c>
      <c r="E20" s="127" t="s">
        <v>136</v>
      </c>
      <c r="F20" s="127" t="s">
        <v>136</v>
      </c>
      <c r="G20" s="59">
        <v>222670</v>
      </c>
      <c r="H20" s="59">
        <f>SUM(D20:G20)</f>
        <v>2377165</v>
      </c>
      <c r="I20" s="60">
        <f>+G20+F20+E20</f>
        <v>222670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211635</v>
      </c>
      <c r="E21" s="127" t="s">
        <v>136</v>
      </c>
      <c r="F21" s="127" t="s">
        <v>136</v>
      </c>
      <c r="G21" s="127" t="s">
        <v>136</v>
      </c>
      <c r="H21" s="59">
        <f>SUM(D21:G21)</f>
        <v>211635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270179</v>
      </c>
      <c r="E22" s="127" t="s">
        <v>136</v>
      </c>
      <c r="F22" s="127" t="s">
        <v>136</v>
      </c>
      <c r="G22" s="127" t="s">
        <v>136</v>
      </c>
      <c r="H22" s="59">
        <f>SUM(D22:G22)</f>
        <v>270179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229302</v>
      </c>
      <c r="E23" s="127" t="s">
        <v>136</v>
      </c>
      <c r="F23" s="127" t="s">
        <v>136</v>
      </c>
      <c r="G23" s="127" t="s">
        <v>136</v>
      </c>
      <c r="H23" s="59">
        <f>SUM(D23:G23)</f>
        <v>229302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2865611</v>
      </c>
      <c r="E24" s="66">
        <f t="shared" si="3"/>
        <v>0</v>
      </c>
      <c r="F24" s="66">
        <f t="shared" si="3"/>
        <v>0</v>
      </c>
      <c r="G24" s="66">
        <f t="shared" si="3"/>
        <v>222670</v>
      </c>
      <c r="H24" s="66">
        <f t="shared" si="3"/>
        <v>3088281</v>
      </c>
      <c r="I24" s="67">
        <f t="shared" si="3"/>
        <v>222670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2015990</v>
      </c>
      <c r="E25" s="128" t="s">
        <v>136</v>
      </c>
      <c r="F25" s="128" t="s">
        <v>136</v>
      </c>
      <c r="G25" s="58">
        <v>308373</v>
      </c>
      <c r="H25" s="59">
        <f>SUM(D25:G25)</f>
        <v>2324363</v>
      </c>
      <c r="I25" s="60">
        <f>+G25+F25+E25</f>
        <v>308373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2107127</v>
      </c>
      <c r="E26" s="128" t="s">
        <v>136</v>
      </c>
      <c r="F26" s="128" t="s">
        <v>136</v>
      </c>
      <c r="G26" s="128" t="s">
        <v>136</v>
      </c>
      <c r="H26" s="59">
        <f>SUM(D26:G26)</f>
        <v>2107127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548384</v>
      </c>
      <c r="E27" s="128" t="s">
        <v>136</v>
      </c>
      <c r="F27" s="128" t="s">
        <v>136</v>
      </c>
      <c r="G27" s="128" t="s">
        <v>136</v>
      </c>
      <c r="H27" s="59">
        <f>SUM(D27:G27)</f>
        <v>548384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245345</v>
      </c>
      <c r="E28" s="128" t="s">
        <v>136</v>
      </c>
      <c r="F28" s="128" t="s">
        <v>136</v>
      </c>
      <c r="G28" s="128" t="s">
        <v>136</v>
      </c>
      <c r="H28" s="59">
        <f>SUM(D28:G28)</f>
        <v>245345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4916846</v>
      </c>
      <c r="E29" s="66">
        <f t="shared" si="4"/>
        <v>0</v>
      </c>
      <c r="F29" s="66">
        <f t="shared" si="4"/>
        <v>0</v>
      </c>
      <c r="G29" s="66">
        <f t="shared" si="4"/>
        <v>308373</v>
      </c>
      <c r="H29" s="66">
        <f t="shared" si="4"/>
        <v>5225219</v>
      </c>
      <c r="I29" s="67">
        <f t="shared" si="4"/>
        <v>308373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140454</v>
      </c>
      <c r="E30" s="128" t="s">
        <v>136</v>
      </c>
      <c r="F30" s="128" t="s">
        <v>136</v>
      </c>
      <c r="G30" s="58">
        <v>34085</v>
      </c>
      <c r="H30" s="59">
        <f aca="true" t="shared" si="5" ref="H30:H42">SUM(D30:G30)</f>
        <v>174539</v>
      </c>
      <c r="I30" s="60">
        <f aca="true" t="shared" si="6" ref="I30:I35">+G30+F30+E30</f>
        <v>34085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954337</v>
      </c>
      <c r="E31" s="128" t="s">
        <v>136</v>
      </c>
      <c r="F31" s="128" t="s">
        <v>136</v>
      </c>
      <c r="G31" s="58">
        <v>139722</v>
      </c>
      <c r="H31" s="59">
        <f t="shared" si="5"/>
        <v>1094059</v>
      </c>
      <c r="I31" s="60">
        <f t="shared" si="6"/>
        <v>139722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28484</v>
      </c>
      <c r="E32" s="128" t="s">
        <v>136</v>
      </c>
      <c r="F32" s="128" t="s">
        <v>136</v>
      </c>
      <c r="G32" s="58">
        <v>4034</v>
      </c>
      <c r="H32" s="59">
        <f t="shared" si="5"/>
        <v>32518</v>
      </c>
      <c r="I32" s="60">
        <f t="shared" si="6"/>
        <v>4034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766672</v>
      </c>
      <c r="E33" s="129" t="s">
        <v>136</v>
      </c>
      <c r="F33" s="129" t="s">
        <v>136</v>
      </c>
      <c r="G33" s="129" t="s">
        <v>136</v>
      </c>
      <c r="H33" s="73">
        <f t="shared" si="5"/>
        <v>766672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234078</v>
      </c>
      <c r="E34" s="128" t="s">
        <v>136</v>
      </c>
      <c r="F34" s="128" t="s">
        <v>136</v>
      </c>
      <c r="G34" s="128" t="s">
        <v>136</v>
      </c>
      <c r="H34" s="58">
        <f t="shared" si="5"/>
        <v>234078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223977</v>
      </c>
      <c r="E35" s="128" t="s">
        <v>136</v>
      </c>
      <c r="F35" s="128" t="s">
        <v>136</v>
      </c>
      <c r="G35" s="128" t="s">
        <v>136</v>
      </c>
      <c r="H35" s="58">
        <f t="shared" si="5"/>
        <v>223977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209578</v>
      </c>
      <c r="E36" s="128" t="s">
        <v>136</v>
      </c>
      <c r="F36" s="128" t="s">
        <v>136</v>
      </c>
      <c r="G36" s="128" t="s">
        <v>136</v>
      </c>
      <c r="H36" s="58">
        <f t="shared" si="5"/>
        <v>209578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99039</v>
      </c>
      <c r="E37" s="130" t="s">
        <v>136</v>
      </c>
      <c r="F37" s="130" t="s">
        <v>136</v>
      </c>
      <c r="G37" s="130" t="s">
        <v>136</v>
      </c>
      <c r="H37" s="81">
        <f t="shared" si="5"/>
        <v>99039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8692442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930693</v>
      </c>
      <c r="H39" s="59">
        <f>SUM(D39:G39)</f>
        <v>9623135</v>
      </c>
      <c r="I39" s="59">
        <f t="shared" si="7"/>
        <v>930693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3769155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3769155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22405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22405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47622</v>
      </c>
      <c r="E42" s="127" t="str">
        <f t="shared" si="8"/>
        <v>Blank</v>
      </c>
      <c r="F42" s="127" t="str">
        <f t="shared" si="8"/>
        <v>Blank</v>
      </c>
      <c r="G42" s="59">
        <f t="shared" si="8"/>
        <v>43530</v>
      </c>
      <c r="H42" s="59">
        <f t="shared" si="5"/>
        <v>91152</v>
      </c>
      <c r="I42" s="90">
        <f t="shared" si="7"/>
        <v>43530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12531624</v>
      </c>
      <c r="E43" s="96">
        <f t="shared" si="9"/>
        <v>0</v>
      </c>
      <c r="F43" s="96">
        <f t="shared" si="9"/>
        <v>0</v>
      </c>
      <c r="G43" s="96">
        <f t="shared" si="9"/>
        <v>974223</v>
      </c>
      <c r="H43" s="96">
        <f t="shared" si="9"/>
        <v>13505847</v>
      </c>
      <c r="I43" s="97">
        <f t="shared" si="9"/>
        <v>974223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99039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365171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151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59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2590077</v>
      </c>
      <c r="E11" s="126" t="s">
        <v>136</v>
      </c>
      <c r="F11" s="53">
        <v>-166768</v>
      </c>
      <c r="G11" s="53">
        <v>134042</v>
      </c>
      <c r="H11" s="54">
        <f aca="true" t="shared" si="0" ref="H11:H18">SUM(D11:G11)</f>
        <v>2557351</v>
      </c>
      <c r="I11" s="55">
        <f>+G11+F11+E11</f>
        <v>-32726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71304</v>
      </c>
      <c r="E12" s="127" t="s">
        <v>136</v>
      </c>
      <c r="F12" s="127">
        <v>0</v>
      </c>
      <c r="G12" s="59">
        <v>27407</v>
      </c>
      <c r="H12" s="59">
        <f t="shared" si="0"/>
        <v>98711</v>
      </c>
      <c r="I12" s="60">
        <f aca="true" t="shared" si="1" ref="I12:I18">+G12+F12+E12</f>
        <v>27407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106630</v>
      </c>
      <c r="E13" s="127" t="s">
        <v>136</v>
      </c>
      <c r="F13" s="127">
        <v>0</v>
      </c>
      <c r="G13" s="59">
        <v>14893</v>
      </c>
      <c r="H13" s="59">
        <f t="shared" si="0"/>
        <v>121523</v>
      </c>
      <c r="I13" s="60">
        <f t="shared" si="1"/>
        <v>14893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199006</v>
      </c>
      <c r="E14" s="127" t="s">
        <v>136</v>
      </c>
      <c r="F14" s="127">
        <v>0</v>
      </c>
      <c r="G14" s="127" t="s">
        <v>136</v>
      </c>
      <c r="H14" s="59">
        <f>SUM(D14:G14)</f>
        <v>199006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523552</v>
      </c>
      <c r="E15" s="127" t="s">
        <v>136</v>
      </c>
      <c r="F15" s="127">
        <v>0</v>
      </c>
      <c r="G15" s="127" t="s">
        <v>136</v>
      </c>
      <c r="H15" s="59">
        <f>SUM(D15:G15)</f>
        <v>523552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40273</v>
      </c>
      <c r="E16" s="127" t="s">
        <v>136</v>
      </c>
      <c r="F16" s="127">
        <v>0</v>
      </c>
      <c r="G16" s="127" t="s">
        <v>136</v>
      </c>
      <c r="H16" s="59">
        <f t="shared" si="0"/>
        <v>40273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71143</v>
      </c>
      <c r="E17" s="127" t="s">
        <v>136</v>
      </c>
      <c r="F17" s="127">
        <v>0</v>
      </c>
      <c r="G17" s="59">
        <v>65031</v>
      </c>
      <c r="H17" s="59">
        <f t="shared" si="0"/>
        <v>136174</v>
      </c>
      <c r="I17" s="59">
        <f t="shared" si="1"/>
        <v>65031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191298</v>
      </c>
      <c r="E18" s="127" t="s">
        <v>136</v>
      </c>
      <c r="F18" s="127">
        <v>0</v>
      </c>
      <c r="G18" s="127" t="s">
        <v>136</v>
      </c>
      <c r="H18" s="59">
        <f t="shared" si="0"/>
        <v>191298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1203206</v>
      </c>
      <c r="E19" s="66">
        <f t="shared" si="2"/>
        <v>0</v>
      </c>
      <c r="F19" s="66">
        <v>0</v>
      </c>
      <c r="G19" s="66">
        <f aca="true" t="shared" si="3" ref="G19">SUM(G12:G18)</f>
        <v>107331</v>
      </c>
      <c r="H19" s="66">
        <f t="shared" si="2"/>
        <v>1310537</v>
      </c>
      <c r="I19" s="67">
        <f t="shared" si="2"/>
        <v>107331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2738901</v>
      </c>
      <c r="E20" s="127" t="s">
        <v>136</v>
      </c>
      <c r="F20" s="59">
        <v>900167</v>
      </c>
      <c r="G20" s="59">
        <v>121374</v>
      </c>
      <c r="H20" s="59">
        <f>SUM(D20:G20)</f>
        <v>3760442</v>
      </c>
      <c r="I20" s="60">
        <f>+G20+F20+E20</f>
        <v>1021541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273997</v>
      </c>
      <c r="E21" s="127" t="s">
        <v>136</v>
      </c>
      <c r="F21" s="127">
        <v>0</v>
      </c>
      <c r="G21" s="127" t="s">
        <v>136</v>
      </c>
      <c r="H21" s="59">
        <f>SUM(D21:G21)</f>
        <v>273997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349555</v>
      </c>
      <c r="E22" s="127" t="s">
        <v>136</v>
      </c>
      <c r="F22" s="127">
        <v>0</v>
      </c>
      <c r="G22" s="127" t="s">
        <v>136</v>
      </c>
      <c r="H22" s="59">
        <f>SUM(D22:G22)</f>
        <v>349555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280029</v>
      </c>
      <c r="E23" s="127" t="s">
        <v>136</v>
      </c>
      <c r="F23" s="127">
        <v>0</v>
      </c>
      <c r="G23" s="127" t="s">
        <v>136</v>
      </c>
      <c r="H23" s="59">
        <f>SUM(D23:G23)</f>
        <v>280029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3642482</v>
      </c>
      <c r="E24" s="66">
        <f t="shared" si="4"/>
        <v>0</v>
      </c>
      <c r="F24" s="66">
        <v>900167</v>
      </c>
      <c r="G24" s="66">
        <f aca="true" t="shared" si="5" ref="G24">SUM(G20:G23)</f>
        <v>121374</v>
      </c>
      <c r="H24" s="66">
        <f t="shared" si="4"/>
        <v>4664023</v>
      </c>
      <c r="I24" s="67">
        <f t="shared" si="4"/>
        <v>1021541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2562826</v>
      </c>
      <c r="E25" s="128" t="s">
        <v>136</v>
      </c>
      <c r="F25" s="58">
        <v>-733399</v>
      </c>
      <c r="G25" s="58">
        <v>261180</v>
      </c>
      <c r="H25" s="59">
        <f>SUM(D25:G25)</f>
        <v>2090607</v>
      </c>
      <c r="I25" s="60">
        <f>+G25+F25+E25</f>
        <v>-472219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2846510</v>
      </c>
      <c r="E26" s="128" t="s">
        <v>136</v>
      </c>
      <c r="F26" s="128">
        <v>0</v>
      </c>
      <c r="G26" s="128" t="s">
        <v>136</v>
      </c>
      <c r="H26" s="59">
        <f>SUM(D26:G26)</f>
        <v>2846510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709484</v>
      </c>
      <c r="E27" s="128" t="s">
        <v>136</v>
      </c>
      <c r="F27" s="128">
        <v>0</v>
      </c>
      <c r="G27" s="128" t="s">
        <v>136</v>
      </c>
      <c r="H27" s="59">
        <f>SUM(D27:G27)</f>
        <v>709484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704143</v>
      </c>
      <c r="E28" s="128" t="s">
        <v>136</v>
      </c>
      <c r="F28" s="128">
        <v>0</v>
      </c>
      <c r="G28" s="128" t="s">
        <v>136</v>
      </c>
      <c r="H28" s="59">
        <f>SUM(D28:G28)</f>
        <v>704143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6822963</v>
      </c>
      <c r="E29" s="66">
        <f t="shared" si="6"/>
        <v>0</v>
      </c>
      <c r="F29" s="66">
        <v>-733399</v>
      </c>
      <c r="G29" s="66">
        <f aca="true" t="shared" si="7" ref="G29">SUM(G25:G28)</f>
        <v>261180</v>
      </c>
      <c r="H29" s="66">
        <f t="shared" si="6"/>
        <v>6350744</v>
      </c>
      <c r="I29" s="67">
        <f t="shared" si="6"/>
        <v>-472219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180428</v>
      </c>
      <c r="E30" s="128" t="s">
        <v>136</v>
      </c>
      <c r="F30" s="128" t="s">
        <v>136</v>
      </c>
      <c r="G30" s="58">
        <v>44452</v>
      </c>
      <c r="H30" s="59">
        <f aca="true" t="shared" si="8" ref="H30:H42">SUM(D30:G30)</f>
        <v>224880</v>
      </c>
      <c r="I30" s="60">
        <f aca="true" t="shared" si="9" ref="I30:I35">+G30+F30+E30</f>
        <v>44452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1213200</v>
      </c>
      <c r="E31" s="128" t="s">
        <v>136</v>
      </c>
      <c r="F31" s="128" t="s">
        <v>136</v>
      </c>
      <c r="G31" s="58">
        <v>161233</v>
      </c>
      <c r="H31" s="59">
        <f t="shared" si="8"/>
        <v>1374433</v>
      </c>
      <c r="I31" s="60">
        <f t="shared" si="9"/>
        <v>161233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36211</v>
      </c>
      <c r="E32" s="128" t="s">
        <v>136</v>
      </c>
      <c r="F32" s="128" t="s">
        <v>136</v>
      </c>
      <c r="G32" s="58">
        <v>3385</v>
      </c>
      <c r="H32" s="59">
        <f t="shared" si="8"/>
        <v>39596</v>
      </c>
      <c r="I32" s="60">
        <f t="shared" si="9"/>
        <v>3385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1030894</v>
      </c>
      <c r="E33" s="129" t="s">
        <v>136</v>
      </c>
      <c r="F33" s="129" t="s">
        <v>136</v>
      </c>
      <c r="G33" s="129" t="s">
        <v>136</v>
      </c>
      <c r="H33" s="73">
        <f t="shared" si="8"/>
        <v>1030894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314749</v>
      </c>
      <c r="E34" s="128" t="s">
        <v>136</v>
      </c>
      <c r="F34" s="128" t="s">
        <v>136</v>
      </c>
      <c r="G34" s="128" t="s">
        <v>136</v>
      </c>
      <c r="H34" s="58">
        <f t="shared" si="8"/>
        <v>314749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301167</v>
      </c>
      <c r="E35" s="128" t="s">
        <v>136</v>
      </c>
      <c r="F35" s="128" t="s">
        <v>136</v>
      </c>
      <c r="G35" s="128" t="s">
        <v>136</v>
      </c>
      <c r="H35" s="58">
        <f t="shared" si="8"/>
        <v>301167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281806</v>
      </c>
      <c r="E36" s="128" t="s">
        <v>136</v>
      </c>
      <c r="F36" s="128" t="s">
        <v>136</v>
      </c>
      <c r="G36" s="128" t="s">
        <v>136</v>
      </c>
      <c r="H36" s="58">
        <f t="shared" si="8"/>
        <v>281806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133172</v>
      </c>
      <c r="E37" s="130" t="s">
        <v>136</v>
      </c>
      <c r="F37" s="130" t="s">
        <v>136</v>
      </c>
      <c r="G37" s="130" t="s">
        <v>136</v>
      </c>
      <c r="H37" s="81">
        <f t="shared" si="8"/>
        <v>133172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11514643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767966</v>
      </c>
      <c r="H39" s="59">
        <f>SUM(D39:G39)</f>
        <v>12282609</v>
      </c>
      <c r="I39" s="59">
        <f t="shared" si="10"/>
        <v>767966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5193402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5193402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40273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40273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71143</v>
      </c>
      <c r="E42" s="127" t="str">
        <f t="shared" si="11"/>
        <v>Blank</v>
      </c>
      <c r="F42" s="127">
        <f t="shared" si="11"/>
        <v>0</v>
      </c>
      <c r="G42" s="59">
        <f t="shared" si="11"/>
        <v>65031</v>
      </c>
      <c r="H42" s="59">
        <f t="shared" si="8"/>
        <v>136174</v>
      </c>
      <c r="I42" s="90">
        <f t="shared" si="10"/>
        <v>65031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16819461</v>
      </c>
      <c r="E43" s="96">
        <f t="shared" si="12"/>
        <v>0</v>
      </c>
      <c r="F43" s="96">
        <f t="shared" si="12"/>
        <v>0</v>
      </c>
      <c r="G43" s="96">
        <f t="shared" si="12"/>
        <v>832997</v>
      </c>
      <c r="H43" s="96">
        <f t="shared" si="12"/>
        <v>17652458</v>
      </c>
      <c r="I43" s="97">
        <f t="shared" si="12"/>
        <v>832997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133172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464224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150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30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2481443</v>
      </c>
      <c r="E11" s="126" t="s">
        <v>136</v>
      </c>
      <c r="F11" s="126" t="s">
        <v>136</v>
      </c>
      <c r="G11" s="53">
        <v>248348</v>
      </c>
      <c r="H11" s="54">
        <f aca="true" t="shared" si="0" ref="H11:H18">SUM(D11:G11)</f>
        <v>2729791</v>
      </c>
      <c r="I11" s="55">
        <f>+G11+F11+E11</f>
        <v>248348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60260</v>
      </c>
      <c r="E12" s="127" t="s">
        <v>136</v>
      </c>
      <c r="F12" s="127" t="s">
        <v>136</v>
      </c>
      <c r="G12" s="59">
        <v>18821</v>
      </c>
      <c r="H12" s="59">
        <f t="shared" si="0"/>
        <v>79081</v>
      </c>
      <c r="I12" s="60">
        <f aca="true" t="shared" si="1" ref="I12:I18">+G12+F12+E12</f>
        <v>18821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90115</v>
      </c>
      <c r="E13" s="127" t="s">
        <v>136</v>
      </c>
      <c r="F13" s="127" t="s">
        <v>136</v>
      </c>
      <c r="G13" s="59">
        <v>7555</v>
      </c>
      <c r="H13" s="59">
        <f t="shared" si="0"/>
        <v>97670</v>
      </c>
      <c r="I13" s="60">
        <f t="shared" si="1"/>
        <v>7555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168179</v>
      </c>
      <c r="E14" s="127" t="s">
        <v>136</v>
      </c>
      <c r="F14" s="127" t="s">
        <v>136</v>
      </c>
      <c r="G14" s="127" t="s">
        <v>136</v>
      </c>
      <c r="H14" s="59">
        <f>SUM(D14:G14)</f>
        <v>168179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413170</v>
      </c>
      <c r="E15" s="127" t="s">
        <v>136</v>
      </c>
      <c r="F15" s="127" t="s">
        <v>136</v>
      </c>
      <c r="G15" s="127" t="s">
        <v>136</v>
      </c>
      <c r="H15" s="59">
        <f>SUM(D15:G15)</f>
        <v>413170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31782</v>
      </c>
      <c r="E16" s="127" t="s">
        <v>136</v>
      </c>
      <c r="F16" s="127" t="s">
        <v>136</v>
      </c>
      <c r="G16" s="127" t="s">
        <v>136</v>
      </c>
      <c r="H16" s="59">
        <f t="shared" si="0"/>
        <v>31782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84380</v>
      </c>
      <c r="E17" s="127" t="s">
        <v>136</v>
      </c>
      <c r="F17" s="127" t="s">
        <v>136</v>
      </c>
      <c r="G17" s="59">
        <v>77131</v>
      </c>
      <c r="H17" s="59">
        <f t="shared" si="0"/>
        <v>161511</v>
      </c>
      <c r="I17" s="59">
        <f t="shared" si="1"/>
        <v>77131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150966</v>
      </c>
      <c r="E18" s="127" t="s">
        <v>136</v>
      </c>
      <c r="F18" s="127" t="s">
        <v>136</v>
      </c>
      <c r="G18" s="127" t="s">
        <v>136</v>
      </c>
      <c r="H18" s="59">
        <f t="shared" si="0"/>
        <v>150966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998852</v>
      </c>
      <c r="E19" s="66">
        <f t="shared" si="2"/>
        <v>0</v>
      </c>
      <c r="F19" s="66">
        <f t="shared" si="2"/>
        <v>0</v>
      </c>
      <c r="G19" s="66">
        <f t="shared" si="2"/>
        <v>103507</v>
      </c>
      <c r="H19" s="66">
        <f t="shared" si="2"/>
        <v>1102359</v>
      </c>
      <c r="I19" s="67">
        <f t="shared" si="2"/>
        <v>103507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2624026</v>
      </c>
      <c r="E20" s="127" t="s">
        <v>136</v>
      </c>
      <c r="F20" s="127" t="s">
        <v>136</v>
      </c>
      <c r="G20" s="59">
        <v>278242</v>
      </c>
      <c r="H20" s="59">
        <f>SUM(D20:G20)</f>
        <v>2902268</v>
      </c>
      <c r="I20" s="60">
        <f>+G20+F20+E20</f>
        <v>278242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261190</v>
      </c>
      <c r="E21" s="127" t="s">
        <v>136</v>
      </c>
      <c r="F21" s="127" t="s">
        <v>136</v>
      </c>
      <c r="G21" s="127" t="s">
        <v>136</v>
      </c>
      <c r="H21" s="59">
        <f>SUM(D21:G21)</f>
        <v>261190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331790</v>
      </c>
      <c r="E22" s="127" t="s">
        <v>136</v>
      </c>
      <c r="F22" s="127" t="s">
        <v>136</v>
      </c>
      <c r="G22" s="127" t="s">
        <v>136</v>
      </c>
      <c r="H22" s="59">
        <f>SUM(D22:G22)</f>
        <v>331790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390188</v>
      </c>
      <c r="E23" s="127" t="s">
        <v>136</v>
      </c>
      <c r="F23" s="127" t="s">
        <v>136</v>
      </c>
      <c r="G23" s="127" t="s">
        <v>136</v>
      </c>
      <c r="H23" s="59">
        <f>SUM(D23:G23)</f>
        <v>390188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3607194</v>
      </c>
      <c r="E24" s="66">
        <f t="shared" si="3"/>
        <v>0</v>
      </c>
      <c r="F24" s="66">
        <f t="shared" si="3"/>
        <v>0</v>
      </c>
      <c r="G24" s="66">
        <f t="shared" si="3"/>
        <v>278242</v>
      </c>
      <c r="H24" s="66">
        <f t="shared" si="3"/>
        <v>3885436</v>
      </c>
      <c r="I24" s="67">
        <f t="shared" si="3"/>
        <v>278242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2455336</v>
      </c>
      <c r="E25" s="128" t="s">
        <v>136</v>
      </c>
      <c r="F25" s="128" t="s">
        <v>136</v>
      </c>
      <c r="G25" s="58">
        <v>250227</v>
      </c>
      <c r="H25" s="59">
        <f>SUM(D25:G25)</f>
        <v>2705563</v>
      </c>
      <c r="I25" s="60">
        <f>+G25+F25+E25</f>
        <v>250227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2682575</v>
      </c>
      <c r="E26" s="128" t="s">
        <v>136</v>
      </c>
      <c r="F26" s="128" t="s">
        <v>136</v>
      </c>
      <c r="G26" s="128" t="s">
        <v>136</v>
      </c>
      <c r="H26" s="59">
        <f>SUM(D26:G26)</f>
        <v>2682575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673428</v>
      </c>
      <c r="E27" s="128" t="s">
        <v>136</v>
      </c>
      <c r="F27" s="128" t="s">
        <v>136</v>
      </c>
      <c r="G27" s="128" t="s">
        <v>136</v>
      </c>
      <c r="H27" s="59">
        <f>SUM(D27:G27)</f>
        <v>673428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450813</v>
      </c>
      <c r="E28" s="128" t="s">
        <v>136</v>
      </c>
      <c r="F28" s="128" t="s">
        <v>136</v>
      </c>
      <c r="G28" s="128" t="s">
        <v>136</v>
      </c>
      <c r="H28" s="59">
        <f>SUM(D28:G28)</f>
        <v>450813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6262152</v>
      </c>
      <c r="E29" s="66">
        <f t="shared" si="4"/>
        <v>0</v>
      </c>
      <c r="F29" s="66">
        <f t="shared" si="4"/>
        <v>0</v>
      </c>
      <c r="G29" s="66">
        <f t="shared" si="4"/>
        <v>250227</v>
      </c>
      <c r="H29" s="66">
        <f t="shared" si="4"/>
        <v>6512379</v>
      </c>
      <c r="I29" s="67">
        <f t="shared" si="4"/>
        <v>250227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172138</v>
      </c>
      <c r="E30" s="128" t="s">
        <v>136</v>
      </c>
      <c r="F30" s="128" t="s">
        <v>136</v>
      </c>
      <c r="G30" s="58">
        <v>34795</v>
      </c>
      <c r="H30" s="59">
        <f aca="true" t="shared" si="5" ref="H30:H42">SUM(D30:G30)</f>
        <v>206933</v>
      </c>
      <c r="I30" s="60">
        <f aca="true" t="shared" si="6" ref="I30:I35">+G30+F30+E30</f>
        <v>34795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1162316</v>
      </c>
      <c r="E31" s="128" t="s">
        <v>136</v>
      </c>
      <c r="F31" s="128" t="s">
        <v>136</v>
      </c>
      <c r="G31" s="58">
        <v>172986</v>
      </c>
      <c r="H31" s="59">
        <f t="shared" si="5"/>
        <v>1335302</v>
      </c>
      <c r="I31" s="60">
        <f t="shared" si="6"/>
        <v>172986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34692</v>
      </c>
      <c r="E32" s="128" t="s">
        <v>136</v>
      </c>
      <c r="F32" s="128" t="s">
        <v>136</v>
      </c>
      <c r="G32" s="58">
        <v>3243</v>
      </c>
      <c r="H32" s="59">
        <f t="shared" si="5"/>
        <v>37935</v>
      </c>
      <c r="I32" s="60">
        <f t="shared" si="6"/>
        <v>3243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980445</v>
      </c>
      <c r="E33" s="129" t="s">
        <v>136</v>
      </c>
      <c r="F33" s="129" t="s">
        <v>136</v>
      </c>
      <c r="G33" s="129" t="s">
        <v>136</v>
      </c>
      <c r="H33" s="73">
        <f t="shared" si="5"/>
        <v>980445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299347</v>
      </c>
      <c r="E34" s="128" t="s">
        <v>136</v>
      </c>
      <c r="F34" s="128" t="s">
        <v>136</v>
      </c>
      <c r="G34" s="128" t="s">
        <v>136</v>
      </c>
      <c r="H34" s="58">
        <f t="shared" si="5"/>
        <v>299347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286428</v>
      </c>
      <c r="E35" s="128" t="s">
        <v>136</v>
      </c>
      <c r="F35" s="128" t="s">
        <v>136</v>
      </c>
      <c r="G35" s="128" t="s">
        <v>136</v>
      </c>
      <c r="H35" s="58">
        <f t="shared" si="5"/>
        <v>286428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268015</v>
      </c>
      <c r="E36" s="128" t="s">
        <v>136</v>
      </c>
      <c r="F36" s="128" t="s">
        <v>136</v>
      </c>
      <c r="G36" s="128" t="s">
        <v>136</v>
      </c>
      <c r="H36" s="58">
        <f t="shared" si="5"/>
        <v>268015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126655</v>
      </c>
      <c r="E37" s="130" t="s">
        <v>136</v>
      </c>
      <c r="F37" s="130" t="s">
        <v>136</v>
      </c>
      <c r="G37" s="130" t="s">
        <v>136</v>
      </c>
      <c r="H37" s="81">
        <f t="shared" si="5"/>
        <v>126655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10901772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1014217</v>
      </c>
      <c r="H39" s="59">
        <f>SUM(D39:G39)</f>
        <v>11915989</v>
      </c>
      <c r="I39" s="59">
        <f t="shared" si="7"/>
        <v>1014217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4781298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4781298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31782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31782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84380</v>
      </c>
      <c r="E42" s="127" t="str">
        <f t="shared" si="8"/>
        <v>Blank</v>
      </c>
      <c r="F42" s="127" t="str">
        <f t="shared" si="8"/>
        <v>Blank</v>
      </c>
      <c r="G42" s="59">
        <f t="shared" si="8"/>
        <v>77131</v>
      </c>
      <c r="H42" s="59">
        <f t="shared" si="5"/>
        <v>161511</v>
      </c>
      <c r="I42" s="90">
        <f t="shared" si="7"/>
        <v>77131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15799232</v>
      </c>
      <c r="E43" s="96">
        <f t="shared" si="9"/>
        <v>0</v>
      </c>
      <c r="F43" s="96">
        <f t="shared" si="9"/>
        <v>0</v>
      </c>
      <c r="G43" s="96">
        <f t="shared" si="9"/>
        <v>1091348</v>
      </c>
      <c r="H43" s="96">
        <f t="shared" si="9"/>
        <v>16890580</v>
      </c>
      <c r="I43" s="97">
        <f t="shared" si="9"/>
        <v>1091348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126655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444753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29" width="12.77734375" style="1" customWidth="1"/>
    <col min="30" max="30" width="12.88671875" style="1" customWidth="1"/>
    <col min="31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149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66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185191</v>
      </c>
      <c r="E11" s="126" t="s">
        <v>136</v>
      </c>
      <c r="F11" s="126" t="s">
        <v>136</v>
      </c>
      <c r="G11" s="53">
        <v>19082</v>
      </c>
      <c r="H11" s="54">
        <f aca="true" t="shared" si="0" ref="H11:H18">SUM(D11:G11)</f>
        <v>204273</v>
      </c>
      <c r="I11" s="55">
        <f>+G11+F11+E11</f>
        <v>19082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20903</v>
      </c>
      <c r="E12" s="127" t="s">
        <v>136</v>
      </c>
      <c r="F12" s="127" t="s">
        <v>136</v>
      </c>
      <c r="G12" s="59">
        <v>904</v>
      </c>
      <c r="H12" s="59">
        <f t="shared" si="0"/>
        <v>21807</v>
      </c>
      <c r="I12" s="60">
        <f aca="true" t="shared" si="1" ref="I12:I18">+G12+F12+E12</f>
        <v>904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31259</v>
      </c>
      <c r="E13" s="127" t="s">
        <v>136</v>
      </c>
      <c r="F13" s="127" t="s">
        <v>136</v>
      </c>
      <c r="G13" s="59">
        <v>363</v>
      </c>
      <c r="H13" s="59">
        <f t="shared" si="0"/>
        <v>31622</v>
      </c>
      <c r="I13" s="60">
        <f t="shared" si="1"/>
        <v>363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58337</v>
      </c>
      <c r="E14" s="127" t="s">
        <v>136</v>
      </c>
      <c r="F14" s="127" t="s">
        <v>136</v>
      </c>
      <c r="G14" s="127" t="s">
        <v>136</v>
      </c>
      <c r="H14" s="59">
        <f>SUM(D14:G14)</f>
        <v>58337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19847</v>
      </c>
      <c r="E15" s="127" t="s">
        <v>136</v>
      </c>
      <c r="F15" s="127" t="s">
        <v>136</v>
      </c>
      <c r="G15" s="127" t="s">
        <v>136</v>
      </c>
      <c r="H15" s="59">
        <f>SUM(D15:G15)</f>
        <v>19847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1527</v>
      </c>
      <c r="E16" s="127" t="s">
        <v>136</v>
      </c>
      <c r="F16" s="127" t="s">
        <v>136</v>
      </c>
      <c r="G16" s="127" t="s">
        <v>136</v>
      </c>
      <c r="H16" s="59">
        <f t="shared" si="0"/>
        <v>1527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2355</v>
      </c>
      <c r="E17" s="127" t="s">
        <v>136</v>
      </c>
      <c r="F17" s="127" t="s">
        <v>136</v>
      </c>
      <c r="G17" s="59">
        <v>2153</v>
      </c>
      <c r="H17" s="59">
        <f t="shared" si="0"/>
        <v>4508</v>
      </c>
      <c r="I17" s="59">
        <f t="shared" si="1"/>
        <v>2153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7253</v>
      </c>
      <c r="E18" s="127" t="s">
        <v>136</v>
      </c>
      <c r="F18" s="127" t="s">
        <v>136</v>
      </c>
      <c r="G18" s="127" t="s">
        <v>136</v>
      </c>
      <c r="H18" s="59">
        <f t="shared" si="0"/>
        <v>7253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141481</v>
      </c>
      <c r="E19" s="66">
        <f t="shared" si="2"/>
        <v>0</v>
      </c>
      <c r="F19" s="66">
        <f t="shared" si="2"/>
        <v>0</v>
      </c>
      <c r="G19" s="66">
        <f t="shared" si="2"/>
        <v>3420</v>
      </c>
      <c r="H19" s="66">
        <f t="shared" si="2"/>
        <v>144901</v>
      </c>
      <c r="I19" s="67">
        <f t="shared" si="2"/>
        <v>3420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195832</v>
      </c>
      <c r="E20" s="127" t="s">
        <v>136</v>
      </c>
      <c r="F20" s="127" t="s">
        <v>136</v>
      </c>
      <c r="G20" s="59">
        <v>20309</v>
      </c>
      <c r="H20" s="59">
        <f>SUM(D20:G20)</f>
        <v>216141</v>
      </c>
      <c r="I20" s="60">
        <f>+G20+F20+E20</f>
        <v>20309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23538</v>
      </c>
      <c r="E21" s="127" t="s">
        <v>136</v>
      </c>
      <c r="F21" s="127" t="s">
        <v>136</v>
      </c>
      <c r="G21" s="127" t="s">
        <v>136</v>
      </c>
      <c r="H21" s="59">
        <f>SUM(D21:G21)</f>
        <v>23538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86497</v>
      </c>
      <c r="E22" s="127" t="s">
        <v>136</v>
      </c>
      <c r="F22" s="127" t="s">
        <v>136</v>
      </c>
      <c r="G22" s="127" t="s">
        <v>136</v>
      </c>
      <c r="H22" s="59">
        <f>SUM(D22:G22)</f>
        <v>86497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36336</v>
      </c>
      <c r="E23" s="127" t="s">
        <v>136</v>
      </c>
      <c r="F23" s="127" t="s">
        <v>136</v>
      </c>
      <c r="G23" s="127" t="s">
        <v>136</v>
      </c>
      <c r="H23" s="59">
        <f>SUM(D23:G23)</f>
        <v>36336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342203</v>
      </c>
      <c r="E24" s="66">
        <f t="shared" si="3"/>
        <v>0</v>
      </c>
      <c r="F24" s="66">
        <f t="shared" si="3"/>
        <v>0</v>
      </c>
      <c r="G24" s="66">
        <f t="shared" si="3"/>
        <v>20309</v>
      </c>
      <c r="H24" s="66">
        <f t="shared" si="3"/>
        <v>362512</v>
      </c>
      <c r="I24" s="67">
        <f t="shared" si="3"/>
        <v>20309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183243</v>
      </c>
      <c r="E25" s="128" t="s">
        <v>136</v>
      </c>
      <c r="F25" s="128" t="s">
        <v>136</v>
      </c>
      <c r="G25" s="58">
        <v>28973</v>
      </c>
      <c r="H25" s="59">
        <f>SUM(D25:G25)</f>
        <v>212216</v>
      </c>
      <c r="I25" s="60">
        <f>+G25+F25+E25</f>
        <v>28973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337178</v>
      </c>
      <c r="E26" s="128" t="s">
        <v>136</v>
      </c>
      <c r="F26" s="128" t="s">
        <v>136</v>
      </c>
      <c r="G26" s="128" t="s">
        <v>136</v>
      </c>
      <c r="H26" s="59">
        <f>SUM(D26:G26)</f>
        <v>337178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175589</v>
      </c>
      <c r="E27" s="128" t="s">
        <v>136</v>
      </c>
      <c r="F27" s="128" t="s">
        <v>136</v>
      </c>
      <c r="G27" s="128" t="s">
        <v>136</v>
      </c>
      <c r="H27" s="59">
        <f>SUM(D27:G27)</f>
        <v>175589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25400</v>
      </c>
      <c r="E28" s="128" t="s">
        <v>136</v>
      </c>
      <c r="F28" s="128" t="s">
        <v>136</v>
      </c>
      <c r="G28" s="128" t="s">
        <v>136</v>
      </c>
      <c r="H28" s="59">
        <f>SUM(D28:G28)</f>
        <v>25400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721410</v>
      </c>
      <c r="E29" s="66">
        <f t="shared" si="4"/>
        <v>0</v>
      </c>
      <c r="F29" s="66">
        <f t="shared" si="4"/>
        <v>0</v>
      </c>
      <c r="G29" s="66">
        <f t="shared" si="4"/>
        <v>28973</v>
      </c>
      <c r="H29" s="66">
        <f t="shared" si="4"/>
        <v>750383</v>
      </c>
      <c r="I29" s="67">
        <f t="shared" si="4"/>
        <v>28973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13634</v>
      </c>
      <c r="E30" s="128" t="s">
        <v>136</v>
      </c>
      <c r="F30" s="128" t="s">
        <v>136</v>
      </c>
      <c r="G30" s="58">
        <v>2841</v>
      </c>
      <c r="H30" s="59">
        <f aca="true" t="shared" si="5" ref="H30:H42">SUM(D30:G30)</f>
        <v>16475</v>
      </c>
      <c r="I30" s="60">
        <f aca="true" t="shared" si="6" ref="I30:I35">+G30+F30+E30</f>
        <v>2841</v>
      </c>
      <c r="K30" s="10"/>
      <c r="L30" s="12"/>
    </row>
    <row r="31" spans="1:12" ht="19.5" customHeight="1">
      <c r="A31" s="39" t="s">
        <v>77</v>
      </c>
      <c r="B31" s="34" t="s">
        <v>23</v>
      </c>
      <c r="C31" s="44" t="s">
        <v>102</v>
      </c>
      <c r="D31" s="58">
        <v>86744</v>
      </c>
      <c r="E31" s="128" t="s">
        <v>136</v>
      </c>
      <c r="F31" s="128" t="s">
        <v>136</v>
      </c>
      <c r="G31" s="58">
        <v>10888</v>
      </c>
      <c r="H31" s="59">
        <f t="shared" si="5"/>
        <v>97632</v>
      </c>
      <c r="I31" s="60">
        <f t="shared" si="6"/>
        <v>10888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2589</v>
      </c>
      <c r="E32" s="128" t="s">
        <v>136</v>
      </c>
      <c r="F32" s="128" t="s">
        <v>136</v>
      </c>
      <c r="G32" s="58">
        <v>242</v>
      </c>
      <c r="H32" s="59">
        <f t="shared" si="5"/>
        <v>2831</v>
      </c>
      <c r="I32" s="60">
        <f t="shared" si="6"/>
        <v>242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101288</v>
      </c>
      <c r="E33" s="129" t="s">
        <v>136</v>
      </c>
      <c r="F33" s="129" t="s">
        <v>136</v>
      </c>
      <c r="G33" s="129" t="s">
        <v>136</v>
      </c>
      <c r="H33" s="73">
        <f t="shared" si="5"/>
        <v>101288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30925</v>
      </c>
      <c r="E34" s="128" t="s">
        <v>136</v>
      </c>
      <c r="F34" s="128" t="s">
        <v>136</v>
      </c>
      <c r="G34" s="128" t="s">
        <v>136</v>
      </c>
      <c r="H34" s="58">
        <f t="shared" si="5"/>
        <v>30925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29590</v>
      </c>
      <c r="E35" s="128" t="s">
        <v>136</v>
      </c>
      <c r="F35" s="128" t="s">
        <v>136</v>
      </c>
      <c r="G35" s="128" t="s">
        <v>136</v>
      </c>
      <c r="H35" s="58">
        <f t="shared" si="5"/>
        <v>29590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27689</v>
      </c>
      <c r="E36" s="128" t="s">
        <v>136</v>
      </c>
      <c r="F36" s="128" t="s">
        <v>136</v>
      </c>
      <c r="G36" s="128" t="s">
        <v>136</v>
      </c>
      <c r="H36" s="58">
        <f t="shared" si="5"/>
        <v>27689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13084</v>
      </c>
      <c r="E37" s="130" t="s">
        <v>136</v>
      </c>
      <c r="F37" s="130" t="s">
        <v>136</v>
      </c>
      <c r="G37" s="130" t="s">
        <v>136</v>
      </c>
      <c r="H37" s="81">
        <f t="shared" si="5"/>
        <v>13084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882419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83602</v>
      </c>
      <c r="H39" s="59">
        <f>SUM(D39:G39)</f>
        <v>966021</v>
      </c>
      <c r="I39" s="59">
        <f t="shared" si="7"/>
        <v>83602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808239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808239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1527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1527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2355</v>
      </c>
      <c r="E42" s="127" t="str">
        <f t="shared" si="8"/>
        <v>Blank</v>
      </c>
      <c r="F42" s="127" t="str">
        <f t="shared" si="8"/>
        <v>Blank</v>
      </c>
      <c r="G42" s="59">
        <f t="shared" si="8"/>
        <v>2153</v>
      </c>
      <c r="H42" s="59">
        <f t="shared" si="5"/>
        <v>4508</v>
      </c>
      <c r="I42" s="90">
        <f t="shared" si="7"/>
        <v>2153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1694540</v>
      </c>
      <c r="E43" s="96">
        <f t="shared" si="9"/>
        <v>0</v>
      </c>
      <c r="F43" s="96">
        <f t="shared" si="9"/>
        <v>0</v>
      </c>
      <c r="G43" s="96">
        <f t="shared" si="9"/>
        <v>85755</v>
      </c>
      <c r="H43" s="96">
        <f t="shared" si="9"/>
        <v>1780295</v>
      </c>
      <c r="I43" s="97">
        <f t="shared" si="9"/>
        <v>85755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13084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33192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148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67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3337935</v>
      </c>
      <c r="E11" s="126" t="s">
        <v>136</v>
      </c>
      <c r="F11" s="53">
        <v>500000</v>
      </c>
      <c r="G11" s="53">
        <v>333319</v>
      </c>
      <c r="H11" s="54">
        <f aca="true" t="shared" si="0" ref="H11:H18">SUM(D11:G11)</f>
        <v>4171254</v>
      </c>
      <c r="I11" s="55">
        <f>+G11+F11+E11</f>
        <v>833319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60763</v>
      </c>
      <c r="E12" s="127" t="s">
        <v>136</v>
      </c>
      <c r="F12" s="127">
        <v>0</v>
      </c>
      <c r="G12" s="59">
        <v>19051</v>
      </c>
      <c r="H12" s="59">
        <f t="shared" si="0"/>
        <v>79814</v>
      </c>
      <c r="I12" s="60">
        <f aca="true" t="shared" si="1" ref="I12:I18">+G12+F12+E12</f>
        <v>19051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90868</v>
      </c>
      <c r="E13" s="127" t="s">
        <v>136</v>
      </c>
      <c r="F13" s="127">
        <v>0</v>
      </c>
      <c r="G13" s="59">
        <v>7647</v>
      </c>
      <c r="H13" s="59">
        <f t="shared" si="0"/>
        <v>98515</v>
      </c>
      <c r="I13" s="60">
        <f t="shared" si="1"/>
        <v>7647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169585</v>
      </c>
      <c r="E14" s="127" t="s">
        <v>136</v>
      </c>
      <c r="F14" s="127">
        <v>0</v>
      </c>
      <c r="G14" s="127" t="s">
        <v>136</v>
      </c>
      <c r="H14" s="59">
        <f>SUM(D14:G14)</f>
        <v>169585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418203</v>
      </c>
      <c r="E15" s="127" t="s">
        <v>136</v>
      </c>
      <c r="F15" s="127">
        <v>0</v>
      </c>
      <c r="G15" s="127" t="s">
        <v>136</v>
      </c>
      <c r="H15" s="59">
        <f>SUM(D15:G15)</f>
        <v>418203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32169</v>
      </c>
      <c r="E16" s="127" t="s">
        <v>136</v>
      </c>
      <c r="F16" s="127">
        <v>0</v>
      </c>
      <c r="G16" s="127" t="s">
        <v>136</v>
      </c>
      <c r="H16" s="59">
        <f t="shared" si="0"/>
        <v>32169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136814</v>
      </c>
      <c r="E17" s="127" t="s">
        <v>136</v>
      </c>
      <c r="F17" s="127">
        <v>0</v>
      </c>
      <c r="G17" s="59">
        <v>125060</v>
      </c>
      <c r="H17" s="59">
        <f t="shared" si="0"/>
        <v>261874</v>
      </c>
      <c r="I17" s="59">
        <f t="shared" si="1"/>
        <v>125060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152805</v>
      </c>
      <c r="E18" s="127" t="s">
        <v>136</v>
      </c>
      <c r="F18" s="127">
        <v>0</v>
      </c>
      <c r="G18" s="127" t="s">
        <v>136</v>
      </c>
      <c r="H18" s="59">
        <f t="shared" si="0"/>
        <v>152805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1061207</v>
      </c>
      <c r="E19" s="66">
        <f t="shared" si="2"/>
        <v>0</v>
      </c>
      <c r="F19" s="66">
        <v>0</v>
      </c>
      <c r="G19" s="66">
        <f aca="true" t="shared" si="3" ref="G19">SUM(G12:G18)</f>
        <v>151758</v>
      </c>
      <c r="H19" s="66">
        <f t="shared" si="2"/>
        <v>1212965</v>
      </c>
      <c r="I19" s="67">
        <f t="shared" si="2"/>
        <v>151758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3529731</v>
      </c>
      <c r="E20" s="127" t="s">
        <v>136</v>
      </c>
      <c r="F20" s="127">
        <v>0</v>
      </c>
      <c r="G20" s="59">
        <v>373688</v>
      </c>
      <c r="H20" s="59">
        <f>SUM(D20:G20)</f>
        <v>3903419</v>
      </c>
      <c r="I20" s="60">
        <f>+G20+F20+E20</f>
        <v>373688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363614</v>
      </c>
      <c r="E21" s="127" t="s">
        <v>136</v>
      </c>
      <c r="F21" s="127">
        <v>0</v>
      </c>
      <c r="G21" s="127" t="s">
        <v>136</v>
      </c>
      <c r="H21" s="59">
        <f>SUM(D21:G21)</f>
        <v>363614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477553</v>
      </c>
      <c r="E22" s="127" t="s">
        <v>136</v>
      </c>
      <c r="F22" s="127">
        <v>0</v>
      </c>
      <c r="G22" s="127" t="s">
        <v>136</v>
      </c>
      <c r="H22" s="59">
        <f>SUM(D22:G22)</f>
        <v>477553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485910</v>
      </c>
      <c r="E23" s="127" t="s">
        <v>136</v>
      </c>
      <c r="F23" s="127">
        <v>0</v>
      </c>
      <c r="G23" s="127" t="s">
        <v>136</v>
      </c>
      <c r="H23" s="59">
        <f>SUM(D23:G23)</f>
        <v>485910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4856808</v>
      </c>
      <c r="E24" s="66">
        <f t="shared" si="4"/>
        <v>0</v>
      </c>
      <c r="F24" s="66">
        <v>0</v>
      </c>
      <c r="G24" s="66">
        <f aca="true" t="shared" si="5" ref="G24">SUM(G20:G23)</f>
        <v>373688</v>
      </c>
      <c r="H24" s="66">
        <f t="shared" si="4"/>
        <v>5230496</v>
      </c>
      <c r="I24" s="67">
        <f t="shared" si="4"/>
        <v>373688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3302815</v>
      </c>
      <c r="E25" s="128" t="s">
        <v>136</v>
      </c>
      <c r="F25" s="58">
        <v>-500000</v>
      </c>
      <c r="G25" s="58">
        <v>512401</v>
      </c>
      <c r="H25" s="59">
        <f>SUM(D25:G25)</f>
        <v>3315216</v>
      </c>
      <c r="I25" s="60">
        <f>+G25+F25+E25</f>
        <v>12401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4024052</v>
      </c>
      <c r="E26" s="128" t="s">
        <v>136</v>
      </c>
      <c r="F26" s="128">
        <v>0</v>
      </c>
      <c r="G26" s="128" t="s">
        <v>136</v>
      </c>
      <c r="H26" s="59">
        <f>SUM(D26:G26)</f>
        <v>4024052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969265</v>
      </c>
      <c r="E27" s="128" t="s">
        <v>136</v>
      </c>
      <c r="F27" s="128">
        <v>0</v>
      </c>
      <c r="G27" s="128" t="s">
        <v>136</v>
      </c>
      <c r="H27" s="59">
        <f>SUM(D27:G27)</f>
        <v>969265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501130</v>
      </c>
      <c r="E28" s="128" t="s">
        <v>136</v>
      </c>
      <c r="F28" s="128">
        <v>0</v>
      </c>
      <c r="G28" s="128" t="s">
        <v>136</v>
      </c>
      <c r="H28" s="59">
        <f>SUM(D28:G28)</f>
        <v>501130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8797262</v>
      </c>
      <c r="E29" s="66">
        <f t="shared" si="6"/>
        <v>0</v>
      </c>
      <c r="F29" s="66">
        <v>-500000</v>
      </c>
      <c r="G29" s="66">
        <f aca="true" t="shared" si="7" ref="G29">SUM(G25:G28)</f>
        <v>512401</v>
      </c>
      <c r="H29" s="66">
        <f t="shared" si="6"/>
        <v>8809663</v>
      </c>
      <c r="I29" s="67">
        <f t="shared" si="6"/>
        <v>12401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239114</v>
      </c>
      <c r="E30" s="128" t="s">
        <v>136</v>
      </c>
      <c r="F30" s="128" t="s">
        <v>136</v>
      </c>
      <c r="G30" s="58">
        <v>58807</v>
      </c>
      <c r="H30" s="59">
        <f aca="true" t="shared" si="8" ref="H30:H42">SUM(D30:G30)</f>
        <v>297921</v>
      </c>
      <c r="I30" s="60">
        <f aca="true" t="shared" si="9" ref="I30:I35">+G30+F30+E30</f>
        <v>58807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1563499</v>
      </c>
      <c r="E31" s="128" t="s">
        <v>136</v>
      </c>
      <c r="F31" s="128" t="s">
        <v>136</v>
      </c>
      <c r="G31" s="58">
        <v>232458</v>
      </c>
      <c r="H31" s="59">
        <f t="shared" si="8"/>
        <v>1795957</v>
      </c>
      <c r="I31" s="60">
        <f t="shared" si="9"/>
        <v>232458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46666</v>
      </c>
      <c r="E32" s="128" t="s">
        <v>136</v>
      </c>
      <c r="F32" s="128" t="s">
        <v>136</v>
      </c>
      <c r="G32" s="58">
        <v>4362</v>
      </c>
      <c r="H32" s="59">
        <f t="shared" si="8"/>
        <v>51028</v>
      </c>
      <c r="I32" s="60">
        <f t="shared" si="9"/>
        <v>4362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1152468</v>
      </c>
      <c r="E33" s="129" t="s">
        <v>136</v>
      </c>
      <c r="F33" s="129" t="s">
        <v>136</v>
      </c>
      <c r="G33" s="129" t="s">
        <v>136</v>
      </c>
      <c r="H33" s="73">
        <f t="shared" si="8"/>
        <v>1152468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351869</v>
      </c>
      <c r="E34" s="128" t="s">
        <v>136</v>
      </c>
      <c r="F34" s="128" t="s">
        <v>136</v>
      </c>
      <c r="G34" s="128" t="s">
        <v>136</v>
      </c>
      <c r="H34" s="58">
        <f t="shared" si="8"/>
        <v>351869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336683</v>
      </c>
      <c r="E35" s="128" t="s">
        <v>136</v>
      </c>
      <c r="F35" s="128" t="s">
        <v>136</v>
      </c>
      <c r="G35" s="128" t="s">
        <v>136</v>
      </c>
      <c r="H35" s="58">
        <f t="shared" si="8"/>
        <v>336683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315039</v>
      </c>
      <c r="E36" s="128" t="s">
        <v>136</v>
      </c>
      <c r="F36" s="128" t="s">
        <v>136</v>
      </c>
      <c r="G36" s="128" t="s">
        <v>136</v>
      </c>
      <c r="H36" s="58">
        <f t="shared" si="8"/>
        <v>315039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148877</v>
      </c>
      <c r="E37" s="130" t="s">
        <v>136</v>
      </c>
      <c r="F37" s="130" t="s">
        <v>136</v>
      </c>
      <c r="G37" s="130" t="s">
        <v>136</v>
      </c>
      <c r="H37" s="81">
        <f t="shared" si="8"/>
        <v>148877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14310899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1541733</v>
      </c>
      <c r="H39" s="59">
        <f>SUM(D39:G39)</f>
        <v>15852632</v>
      </c>
      <c r="I39" s="59">
        <f t="shared" si="10"/>
        <v>1541733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6675077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6675077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32169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32169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136814</v>
      </c>
      <c r="E42" s="127" t="str">
        <f t="shared" si="11"/>
        <v>Blank</v>
      </c>
      <c r="F42" s="127">
        <f t="shared" si="11"/>
        <v>0</v>
      </c>
      <c r="G42" s="59">
        <f t="shared" si="11"/>
        <v>125060</v>
      </c>
      <c r="H42" s="59">
        <f t="shared" si="8"/>
        <v>261874</v>
      </c>
      <c r="I42" s="90">
        <f t="shared" si="10"/>
        <v>125060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21154959</v>
      </c>
      <c r="E43" s="96">
        <f t="shared" si="12"/>
        <v>0</v>
      </c>
      <c r="F43" s="96">
        <f t="shared" si="12"/>
        <v>0</v>
      </c>
      <c r="G43" s="96">
        <f t="shared" si="12"/>
        <v>1666793</v>
      </c>
      <c r="H43" s="96">
        <f t="shared" si="12"/>
        <v>22821752</v>
      </c>
      <c r="I43" s="97">
        <f t="shared" si="12"/>
        <v>1666793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148877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598264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147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32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198106</v>
      </c>
      <c r="E11" s="126" t="s">
        <v>136</v>
      </c>
      <c r="F11" s="126" t="s">
        <v>136</v>
      </c>
      <c r="G11" s="53">
        <v>20256</v>
      </c>
      <c r="H11" s="54">
        <f aca="true" t="shared" si="0" ref="H11:H18">SUM(D11:G11)</f>
        <v>218362</v>
      </c>
      <c r="I11" s="55">
        <f>+G11+F11+E11</f>
        <v>20256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21831</v>
      </c>
      <c r="E12" s="127" t="s">
        <v>136</v>
      </c>
      <c r="F12" s="127" t="s">
        <v>136</v>
      </c>
      <c r="G12" s="59">
        <v>1327</v>
      </c>
      <c r="H12" s="59">
        <f t="shared" si="0"/>
        <v>23158</v>
      </c>
      <c r="I12" s="60">
        <f aca="true" t="shared" si="1" ref="I12:I18">+G12+F12+E12</f>
        <v>1327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32647</v>
      </c>
      <c r="E13" s="127" t="s">
        <v>136</v>
      </c>
      <c r="F13" s="127" t="s">
        <v>136</v>
      </c>
      <c r="G13" s="59">
        <v>2166</v>
      </c>
      <c r="H13" s="59">
        <f t="shared" si="0"/>
        <v>34813</v>
      </c>
      <c r="I13" s="60">
        <f t="shared" si="1"/>
        <v>2166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60927</v>
      </c>
      <c r="E14" s="127" t="s">
        <v>136</v>
      </c>
      <c r="F14" s="127" t="s">
        <v>136</v>
      </c>
      <c r="G14" s="127" t="s">
        <v>136</v>
      </c>
      <c r="H14" s="59">
        <f>SUM(D14:G14)</f>
        <v>60927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29122</v>
      </c>
      <c r="E15" s="127" t="s">
        <v>136</v>
      </c>
      <c r="F15" s="127" t="s">
        <v>136</v>
      </c>
      <c r="G15" s="127" t="s">
        <v>136</v>
      </c>
      <c r="H15" s="59">
        <f>SUM(D15:G15)</f>
        <v>29122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2240</v>
      </c>
      <c r="E16" s="127" t="s">
        <v>136</v>
      </c>
      <c r="F16" s="127" t="s">
        <v>136</v>
      </c>
      <c r="G16" s="127" t="s">
        <v>136</v>
      </c>
      <c r="H16" s="59">
        <f t="shared" si="0"/>
        <v>2240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5036</v>
      </c>
      <c r="E17" s="127" t="s">
        <v>136</v>
      </c>
      <c r="F17" s="127" t="s">
        <v>136</v>
      </c>
      <c r="G17" s="59">
        <v>4603</v>
      </c>
      <c r="H17" s="59">
        <f t="shared" si="0"/>
        <v>9639</v>
      </c>
      <c r="I17" s="59">
        <f t="shared" si="1"/>
        <v>4603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10641</v>
      </c>
      <c r="E18" s="127" t="s">
        <v>136</v>
      </c>
      <c r="F18" s="127" t="s">
        <v>136</v>
      </c>
      <c r="G18" s="127" t="s">
        <v>136</v>
      </c>
      <c r="H18" s="59">
        <f t="shared" si="0"/>
        <v>10641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162444</v>
      </c>
      <c r="E19" s="66">
        <f t="shared" si="2"/>
        <v>0</v>
      </c>
      <c r="F19" s="66">
        <f t="shared" si="2"/>
        <v>0</v>
      </c>
      <c r="G19" s="66">
        <f t="shared" si="2"/>
        <v>8096</v>
      </c>
      <c r="H19" s="66">
        <f t="shared" si="2"/>
        <v>170540</v>
      </c>
      <c r="I19" s="67">
        <f t="shared" si="2"/>
        <v>8096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209489</v>
      </c>
      <c r="E20" s="127" t="s">
        <v>136</v>
      </c>
      <c r="F20" s="127" t="s">
        <v>136</v>
      </c>
      <c r="G20" s="59">
        <v>13705</v>
      </c>
      <c r="H20" s="59">
        <f>SUM(D20:G20)</f>
        <v>223194</v>
      </c>
      <c r="I20" s="60">
        <f>+G20+F20+E20</f>
        <v>13705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23317</v>
      </c>
      <c r="E21" s="127" t="s">
        <v>136</v>
      </c>
      <c r="F21" s="127" t="s">
        <v>136</v>
      </c>
      <c r="G21" s="127" t="s">
        <v>136</v>
      </c>
      <c r="H21" s="59">
        <f>SUM(D21:G21)</f>
        <v>23317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79127</v>
      </c>
      <c r="E22" s="127" t="s">
        <v>136</v>
      </c>
      <c r="F22" s="127" t="s">
        <v>136</v>
      </c>
      <c r="G22" s="127" t="s">
        <v>136</v>
      </c>
      <c r="H22" s="59">
        <f>SUM(D22:G22)</f>
        <v>79127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57557</v>
      </c>
      <c r="E23" s="127" t="s">
        <v>136</v>
      </c>
      <c r="F23" s="127" t="s">
        <v>136</v>
      </c>
      <c r="G23" s="127" t="s">
        <v>136</v>
      </c>
      <c r="H23" s="59">
        <f>SUM(D23:G23)</f>
        <v>57557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369490</v>
      </c>
      <c r="E24" s="66">
        <f t="shared" si="3"/>
        <v>0</v>
      </c>
      <c r="F24" s="66">
        <f t="shared" si="3"/>
        <v>0</v>
      </c>
      <c r="G24" s="66">
        <f t="shared" si="3"/>
        <v>13705</v>
      </c>
      <c r="H24" s="66">
        <f t="shared" si="3"/>
        <v>383195</v>
      </c>
      <c r="I24" s="67">
        <f t="shared" si="3"/>
        <v>13705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196022</v>
      </c>
      <c r="E25" s="128" t="s">
        <v>136</v>
      </c>
      <c r="F25" s="128" t="s">
        <v>136</v>
      </c>
      <c r="G25" s="58">
        <v>25924</v>
      </c>
      <c r="H25" s="59">
        <f>SUM(D25:G25)</f>
        <v>221946</v>
      </c>
      <c r="I25" s="60">
        <f>+G25+F25+E25</f>
        <v>25924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279948</v>
      </c>
      <c r="E26" s="128" t="s">
        <v>136</v>
      </c>
      <c r="F26" s="128" t="s">
        <v>136</v>
      </c>
      <c r="G26" s="128" t="s">
        <v>136</v>
      </c>
      <c r="H26" s="59">
        <f>SUM(D26:G26)</f>
        <v>279948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160630</v>
      </c>
      <c r="E27" s="128" t="s">
        <v>136</v>
      </c>
      <c r="F27" s="128" t="s">
        <v>136</v>
      </c>
      <c r="G27" s="128" t="s">
        <v>136</v>
      </c>
      <c r="H27" s="59">
        <f>SUM(D27:G27)</f>
        <v>160630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118630</v>
      </c>
      <c r="E28" s="128" t="s">
        <v>136</v>
      </c>
      <c r="F28" s="128" t="s">
        <v>136</v>
      </c>
      <c r="G28" s="128" t="s">
        <v>136</v>
      </c>
      <c r="H28" s="59">
        <f>SUM(D28:G28)</f>
        <v>118630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755230</v>
      </c>
      <c r="E29" s="66">
        <f t="shared" si="4"/>
        <v>0</v>
      </c>
      <c r="F29" s="66">
        <f t="shared" si="4"/>
        <v>0</v>
      </c>
      <c r="G29" s="66">
        <f t="shared" si="4"/>
        <v>25924</v>
      </c>
      <c r="H29" s="66">
        <f t="shared" si="4"/>
        <v>781154</v>
      </c>
      <c r="I29" s="67">
        <f t="shared" si="4"/>
        <v>25924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13767</v>
      </c>
      <c r="E30" s="128" t="s">
        <v>136</v>
      </c>
      <c r="F30" s="128" t="s">
        <v>136</v>
      </c>
      <c r="G30" s="58">
        <v>3465</v>
      </c>
      <c r="H30" s="59">
        <f aca="true" t="shared" si="5" ref="H30:H42">SUM(D30:G30)</f>
        <v>17232</v>
      </c>
      <c r="I30" s="60">
        <f aca="true" t="shared" si="6" ref="I30:I35">+G30+F30+E30</f>
        <v>3465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92794</v>
      </c>
      <c r="E31" s="128" t="s">
        <v>136</v>
      </c>
      <c r="F31" s="128" t="s">
        <v>136</v>
      </c>
      <c r="G31" s="58">
        <v>11705</v>
      </c>
      <c r="H31" s="59">
        <f t="shared" si="5"/>
        <v>104499</v>
      </c>
      <c r="I31" s="60">
        <f t="shared" si="6"/>
        <v>11705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2770</v>
      </c>
      <c r="E32" s="128" t="s">
        <v>136</v>
      </c>
      <c r="F32" s="128" t="s">
        <v>136</v>
      </c>
      <c r="G32" s="58">
        <v>398</v>
      </c>
      <c r="H32" s="59">
        <f t="shared" si="5"/>
        <v>3168</v>
      </c>
      <c r="I32" s="60">
        <f t="shared" si="6"/>
        <v>398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112781</v>
      </c>
      <c r="E33" s="129" t="s">
        <v>136</v>
      </c>
      <c r="F33" s="129" t="s">
        <v>136</v>
      </c>
      <c r="G33" s="129" t="s">
        <v>136</v>
      </c>
      <c r="H33" s="73">
        <f t="shared" si="5"/>
        <v>112781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34434</v>
      </c>
      <c r="E34" s="128" t="s">
        <v>136</v>
      </c>
      <c r="F34" s="128" t="s">
        <v>136</v>
      </c>
      <c r="G34" s="128" t="s">
        <v>136</v>
      </c>
      <c r="H34" s="58">
        <f t="shared" si="5"/>
        <v>34434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32948</v>
      </c>
      <c r="E35" s="128" t="s">
        <v>136</v>
      </c>
      <c r="F35" s="128" t="s">
        <v>136</v>
      </c>
      <c r="G35" s="128" t="s">
        <v>136</v>
      </c>
      <c r="H35" s="58">
        <f t="shared" si="5"/>
        <v>32948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30830</v>
      </c>
      <c r="E36" s="128" t="s">
        <v>136</v>
      </c>
      <c r="F36" s="128" t="s">
        <v>136</v>
      </c>
      <c r="G36" s="128" t="s">
        <v>136</v>
      </c>
      <c r="H36" s="58">
        <f t="shared" si="5"/>
        <v>30830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14569</v>
      </c>
      <c r="E37" s="130" t="s">
        <v>136</v>
      </c>
      <c r="F37" s="130" t="s">
        <v>136</v>
      </c>
      <c r="G37" s="130" t="s">
        <v>136</v>
      </c>
      <c r="H37" s="81">
        <f t="shared" si="5"/>
        <v>14569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1056394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78946</v>
      </c>
      <c r="H39" s="59">
        <f>SUM(D39:G39)</f>
        <v>1135340</v>
      </c>
      <c r="I39" s="59">
        <f t="shared" si="7"/>
        <v>78946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743712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743712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2240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2240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5036</v>
      </c>
      <c r="E42" s="127" t="str">
        <f t="shared" si="8"/>
        <v>Blank</v>
      </c>
      <c r="F42" s="127" t="str">
        <f t="shared" si="8"/>
        <v>Blank</v>
      </c>
      <c r="G42" s="59">
        <f t="shared" si="8"/>
        <v>4603</v>
      </c>
      <c r="H42" s="59">
        <f t="shared" si="5"/>
        <v>9639</v>
      </c>
      <c r="I42" s="90">
        <f t="shared" si="7"/>
        <v>4603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1807382</v>
      </c>
      <c r="E43" s="96">
        <f t="shared" si="9"/>
        <v>0</v>
      </c>
      <c r="F43" s="96">
        <f t="shared" si="9"/>
        <v>0</v>
      </c>
      <c r="G43" s="96">
        <f t="shared" si="9"/>
        <v>83549</v>
      </c>
      <c r="H43" s="96">
        <f t="shared" si="9"/>
        <v>1890931</v>
      </c>
      <c r="I43" s="97">
        <f t="shared" si="9"/>
        <v>83549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14569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35507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6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88671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146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60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489610</v>
      </c>
      <c r="E11" s="126" t="s">
        <v>136</v>
      </c>
      <c r="F11" s="53">
        <v>220629</v>
      </c>
      <c r="G11" s="53">
        <v>23306</v>
      </c>
      <c r="H11" s="54">
        <f aca="true" t="shared" si="0" ref="H11:H18">SUM(D11:G11)</f>
        <v>733545</v>
      </c>
      <c r="I11" s="55">
        <f>+G11+F11+E11</f>
        <v>243935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27764</v>
      </c>
      <c r="E12" s="127" t="s">
        <v>136</v>
      </c>
      <c r="F12" s="127">
        <v>8280</v>
      </c>
      <c r="G12" s="59">
        <v>5446</v>
      </c>
      <c r="H12" s="59">
        <f t="shared" si="0"/>
        <v>41490</v>
      </c>
      <c r="I12" s="60">
        <f aca="true" t="shared" si="1" ref="I12:I18">+G12+F12+E12</f>
        <v>13726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41519</v>
      </c>
      <c r="E13" s="127" t="s">
        <v>136</v>
      </c>
      <c r="F13" s="127">
        <v>0</v>
      </c>
      <c r="G13" s="59">
        <v>1617</v>
      </c>
      <c r="H13" s="59">
        <f t="shared" si="0"/>
        <v>43136</v>
      </c>
      <c r="I13" s="60">
        <f t="shared" si="1"/>
        <v>1617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77487</v>
      </c>
      <c r="E14" s="127" t="s">
        <v>136</v>
      </c>
      <c r="F14" s="127">
        <v>0</v>
      </c>
      <c r="G14" s="127" t="s">
        <v>136</v>
      </c>
      <c r="H14" s="59">
        <f>SUM(D14:G14)</f>
        <v>77487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88417</v>
      </c>
      <c r="E15" s="127" t="s">
        <v>136</v>
      </c>
      <c r="F15" s="127">
        <v>0</v>
      </c>
      <c r="G15" s="127" t="s">
        <v>136</v>
      </c>
      <c r="H15" s="59">
        <f>SUM(D15:G15)</f>
        <v>88417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6801</v>
      </c>
      <c r="E16" s="127" t="s">
        <v>136</v>
      </c>
      <c r="F16" s="127">
        <v>0</v>
      </c>
      <c r="G16" s="127" t="s">
        <v>136</v>
      </c>
      <c r="H16" s="59">
        <f t="shared" si="0"/>
        <v>6801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14661</v>
      </c>
      <c r="E17" s="127" t="s">
        <v>136</v>
      </c>
      <c r="F17" s="127">
        <v>0</v>
      </c>
      <c r="G17" s="59">
        <v>13401</v>
      </c>
      <c r="H17" s="59">
        <f t="shared" si="0"/>
        <v>28062</v>
      </c>
      <c r="I17" s="59">
        <f t="shared" si="1"/>
        <v>13401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32306</v>
      </c>
      <c r="E18" s="127" t="s">
        <v>136</v>
      </c>
      <c r="F18" s="127">
        <v>0</v>
      </c>
      <c r="G18" s="127" t="s">
        <v>136</v>
      </c>
      <c r="H18" s="59">
        <f t="shared" si="0"/>
        <v>32306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288955</v>
      </c>
      <c r="E19" s="66">
        <f t="shared" si="2"/>
        <v>0</v>
      </c>
      <c r="F19" s="66">
        <v>8280</v>
      </c>
      <c r="G19" s="66">
        <f aca="true" t="shared" si="3" ref="G19">SUM(G12:G18)</f>
        <v>20464</v>
      </c>
      <c r="H19" s="66">
        <f t="shared" si="2"/>
        <v>317699</v>
      </c>
      <c r="I19" s="67">
        <f t="shared" si="2"/>
        <v>28744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517742</v>
      </c>
      <c r="E20" s="127" t="s">
        <v>136</v>
      </c>
      <c r="F20" s="59">
        <v>-243592</v>
      </c>
      <c r="G20" s="59">
        <v>26932</v>
      </c>
      <c r="H20" s="59">
        <f>SUM(D20:G20)</f>
        <v>301082</v>
      </c>
      <c r="I20" s="60">
        <f>+G20+F20+E20</f>
        <v>-216660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49146</v>
      </c>
      <c r="E21" s="127" t="s">
        <v>136</v>
      </c>
      <c r="F21" s="59">
        <v>67767</v>
      </c>
      <c r="G21" s="127" t="s">
        <v>136</v>
      </c>
      <c r="H21" s="59">
        <f>SUM(D21:G21)</f>
        <v>116913</v>
      </c>
      <c r="I21" s="60">
        <f>+G21+F21+E21</f>
        <v>67767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95790</v>
      </c>
      <c r="E22" s="127" t="s">
        <v>136</v>
      </c>
      <c r="F22" s="127">
        <v>0</v>
      </c>
      <c r="G22" s="127" t="s">
        <v>136</v>
      </c>
      <c r="H22" s="59">
        <f>SUM(D22:G22)</f>
        <v>95790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34880</v>
      </c>
      <c r="E23" s="127" t="s">
        <v>136</v>
      </c>
      <c r="F23" s="127">
        <v>0</v>
      </c>
      <c r="G23" s="127" t="s">
        <v>136</v>
      </c>
      <c r="H23" s="59">
        <f>SUM(D23:G23)</f>
        <v>34880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697558</v>
      </c>
      <c r="E24" s="66">
        <f t="shared" si="4"/>
        <v>0</v>
      </c>
      <c r="F24" s="66">
        <v>-175825</v>
      </c>
      <c r="G24" s="66">
        <f aca="true" t="shared" si="5" ref="G24">SUM(G20:G23)</f>
        <v>26932</v>
      </c>
      <c r="H24" s="66">
        <f t="shared" si="4"/>
        <v>548665</v>
      </c>
      <c r="I24" s="67">
        <f t="shared" si="4"/>
        <v>-148893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484458</v>
      </c>
      <c r="E25" s="128" t="s">
        <v>136</v>
      </c>
      <c r="F25" s="58">
        <v>14683</v>
      </c>
      <c r="G25" s="58">
        <v>71240</v>
      </c>
      <c r="H25" s="59">
        <f>SUM(D25:G25)</f>
        <v>570381</v>
      </c>
      <c r="I25" s="60">
        <f>+G25+F25+E25</f>
        <v>85923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448394</v>
      </c>
      <c r="E26" s="128" t="s">
        <v>136</v>
      </c>
      <c r="F26" s="58">
        <v>-67767</v>
      </c>
      <c r="G26" s="128" t="s">
        <v>136</v>
      </c>
      <c r="H26" s="59">
        <f>SUM(D26:G26)</f>
        <v>380627</v>
      </c>
      <c r="I26" s="60">
        <f>+G26+F26+E26</f>
        <v>-67767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194448</v>
      </c>
      <c r="E27" s="128" t="s">
        <v>136</v>
      </c>
      <c r="F27" s="128">
        <v>0</v>
      </c>
      <c r="G27" s="128" t="s">
        <v>136</v>
      </c>
      <c r="H27" s="59">
        <f>SUM(D27:G27)</f>
        <v>194448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142072</v>
      </c>
      <c r="E28" s="128" t="s">
        <v>136</v>
      </c>
      <c r="F28" s="128">
        <v>0</v>
      </c>
      <c r="G28" s="128" t="s">
        <v>136</v>
      </c>
      <c r="H28" s="59">
        <f>SUM(D28:G28)</f>
        <v>142072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1269372</v>
      </c>
      <c r="E29" s="66">
        <f t="shared" si="6"/>
        <v>0</v>
      </c>
      <c r="F29" s="66">
        <v>-53084</v>
      </c>
      <c r="G29" s="66">
        <f aca="true" t="shared" si="7" ref="G29">SUM(G25:G28)</f>
        <v>71240</v>
      </c>
      <c r="H29" s="66">
        <f t="shared" si="6"/>
        <v>1287528</v>
      </c>
      <c r="I29" s="67">
        <f t="shared" si="6"/>
        <v>18156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32841</v>
      </c>
      <c r="E30" s="128" t="s">
        <v>136</v>
      </c>
      <c r="F30" s="128" t="s">
        <v>136</v>
      </c>
      <c r="G30" s="58">
        <v>6343</v>
      </c>
      <c r="H30" s="59">
        <f aca="true" t="shared" si="8" ref="H30:H42">SUM(D30:G30)</f>
        <v>39184</v>
      </c>
      <c r="I30" s="60">
        <f aca="true" t="shared" si="9" ref="I30:I35">+G30+F30+E30</f>
        <v>6343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229335</v>
      </c>
      <c r="E31" s="128" t="s">
        <v>136</v>
      </c>
      <c r="F31" s="128" t="s">
        <v>136</v>
      </c>
      <c r="G31" s="58">
        <v>29723</v>
      </c>
      <c r="H31" s="59">
        <f t="shared" si="8"/>
        <v>259058</v>
      </c>
      <c r="I31" s="60">
        <f t="shared" si="9"/>
        <v>29723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6845</v>
      </c>
      <c r="E32" s="128" t="s">
        <v>136</v>
      </c>
      <c r="F32" s="128" t="s">
        <v>136</v>
      </c>
      <c r="G32" s="58">
        <v>640</v>
      </c>
      <c r="H32" s="59">
        <f t="shared" si="8"/>
        <v>7485</v>
      </c>
      <c r="I32" s="60">
        <f t="shared" si="9"/>
        <v>640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243548</v>
      </c>
      <c r="E33" s="129" t="s">
        <v>136</v>
      </c>
      <c r="F33" s="129" t="s">
        <v>136</v>
      </c>
      <c r="G33" s="129" t="s">
        <v>136</v>
      </c>
      <c r="H33" s="73">
        <f t="shared" si="8"/>
        <v>243548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74360</v>
      </c>
      <c r="E34" s="128" t="s">
        <v>136</v>
      </c>
      <c r="F34" s="128" t="s">
        <v>136</v>
      </c>
      <c r="G34" s="128" t="s">
        <v>136</v>
      </c>
      <c r="H34" s="58">
        <f t="shared" si="8"/>
        <v>74360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71150</v>
      </c>
      <c r="E35" s="128" t="s">
        <v>136</v>
      </c>
      <c r="F35" s="128" t="s">
        <v>136</v>
      </c>
      <c r="G35" s="128" t="s">
        <v>136</v>
      </c>
      <c r="H35" s="58">
        <f t="shared" si="8"/>
        <v>71150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66576</v>
      </c>
      <c r="E36" s="128" t="s">
        <v>136</v>
      </c>
      <c r="F36" s="128" t="s">
        <v>136</v>
      </c>
      <c r="G36" s="128" t="s">
        <v>136</v>
      </c>
      <c r="H36" s="58">
        <f t="shared" si="8"/>
        <v>66576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31462</v>
      </c>
      <c r="E37" s="130" t="s">
        <v>136</v>
      </c>
      <c r="F37" s="130" t="s">
        <v>136</v>
      </c>
      <c r="G37" s="130" t="s">
        <v>136</v>
      </c>
      <c r="H37" s="81">
        <f t="shared" si="8"/>
        <v>31462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2250614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165247</v>
      </c>
      <c r="H39" s="59">
        <f>SUM(D39:G39)</f>
        <v>2415861</v>
      </c>
      <c r="I39" s="59">
        <f t="shared" si="10"/>
        <v>165247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1085988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1085988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6801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6801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14661</v>
      </c>
      <c r="E42" s="127" t="str">
        <f t="shared" si="11"/>
        <v>Blank</v>
      </c>
      <c r="F42" s="127">
        <f t="shared" si="11"/>
        <v>0</v>
      </c>
      <c r="G42" s="59">
        <f t="shared" si="11"/>
        <v>13401</v>
      </c>
      <c r="H42" s="59">
        <f t="shared" si="8"/>
        <v>28062</v>
      </c>
      <c r="I42" s="90">
        <f t="shared" si="10"/>
        <v>13401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3358064</v>
      </c>
      <c r="E43" s="96">
        <f t="shared" si="12"/>
        <v>0</v>
      </c>
      <c r="F43" s="96">
        <f t="shared" si="12"/>
        <v>0</v>
      </c>
      <c r="G43" s="96">
        <f t="shared" si="12"/>
        <v>178648</v>
      </c>
      <c r="H43" s="96">
        <f t="shared" si="12"/>
        <v>3536712</v>
      </c>
      <c r="I43" s="97">
        <f t="shared" si="12"/>
        <v>178648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31462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87754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/>
  <dimension ref="A1:AS9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0.88671875" style="1" customWidth="1"/>
    <col min="7" max="7" width="14.77734375" style="1" bestFit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145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71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175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525452</v>
      </c>
      <c r="E11" s="126" t="s">
        <v>136</v>
      </c>
      <c r="F11" s="53">
        <v>200000</v>
      </c>
      <c r="G11" s="53">
        <v>28350</v>
      </c>
      <c r="H11" s="54">
        <f aca="true" t="shared" si="0" ref="H11:H18">SUM(D11:G11)</f>
        <v>753802</v>
      </c>
      <c r="I11" s="55">
        <f>+G11+F11+E11</f>
        <v>228350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47726</v>
      </c>
      <c r="E12" s="58">
        <v>0</v>
      </c>
      <c r="F12" s="58">
        <v>0</v>
      </c>
      <c r="G12" s="59">
        <v>4503</v>
      </c>
      <c r="H12" s="59">
        <f t="shared" si="0"/>
        <v>52229</v>
      </c>
      <c r="I12" s="60">
        <f aca="true" t="shared" si="1" ref="I12:I18">+G12+F12+E12</f>
        <v>4503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71370</v>
      </c>
      <c r="E13" s="58">
        <v>0</v>
      </c>
      <c r="F13" s="58">
        <v>0</v>
      </c>
      <c r="G13" s="59">
        <v>1808</v>
      </c>
      <c r="H13" s="59">
        <f t="shared" si="0"/>
        <v>73178</v>
      </c>
      <c r="I13" s="60">
        <f t="shared" si="1"/>
        <v>1808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133197</v>
      </c>
      <c r="E14" s="58">
        <v>0</v>
      </c>
      <c r="F14" s="58">
        <v>0</v>
      </c>
      <c r="G14" s="127" t="s">
        <v>136</v>
      </c>
      <c r="H14" s="59">
        <f>SUM(D14:G14)</f>
        <v>133197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98859</v>
      </c>
      <c r="E15" s="58">
        <v>0</v>
      </c>
      <c r="F15" s="58">
        <v>0</v>
      </c>
      <c r="G15" s="127" t="s">
        <v>136</v>
      </c>
      <c r="H15" s="59">
        <f>SUM(D15:G15)</f>
        <v>98859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7605</v>
      </c>
      <c r="E16" s="58">
        <v>0</v>
      </c>
      <c r="F16" s="58">
        <v>0</v>
      </c>
      <c r="G16" s="127" t="s">
        <v>136</v>
      </c>
      <c r="H16" s="59">
        <f t="shared" si="0"/>
        <v>7605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14847</v>
      </c>
      <c r="E17" s="58">
        <v>0</v>
      </c>
      <c r="F17" s="58">
        <v>0</v>
      </c>
      <c r="G17" s="59">
        <v>13571</v>
      </c>
      <c r="H17" s="59">
        <f t="shared" si="0"/>
        <v>28418</v>
      </c>
      <c r="I17" s="59">
        <f t="shared" si="1"/>
        <v>13571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36121</v>
      </c>
      <c r="E18" s="58">
        <v>0</v>
      </c>
      <c r="F18" s="58">
        <v>0</v>
      </c>
      <c r="G18" s="127" t="s">
        <v>136</v>
      </c>
      <c r="H18" s="59">
        <f t="shared" si="0"/>
        <v>36121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409725</v>
      </c>
      <c r="E19" s="66">
        <f t="shared" si="2"/>
        <v>0</v>
      </c>
      <c r="F19" s="66">
        <v>0</v>
      </c>
      <c r="G19" s="66">
        <f aca="true" t="shared" si="3" ref="G19">SUM(G12:G18)</f>
        <v>19882</v>
      </c>
      <c r="H19" s="66">
        <f t="shared" si="2"/>
        <v>429607</v>
      </c>
      <c r="I19" s="67">
        <f t="shared" si="2"/>
        <v>19882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555644</v>
      </c>
      <c r="E20" s="127" t="s">
        <v>136</v>
      </c>
      <c r="F20" s="59">
        <v>-200000</v>
      </c>
      <c r="G20" s="59">
        <v>24623</v>
      </c>
      <c r="H20" s="59">
        <f>SUM(D20:G20)</f>
        <v>380267</v>
      </c>
      <c r="I20" s="60">
        <f>+G20+F20+E20</f>
        <v>-175377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53288</v>
      </c>
      <c r="E21" s="127" t="s">
        <v>136</v>
      </c>
      <c r="F21" s="127">
        <v>0</v>
      </c>
      <c r="G21" s="127" t="s">
        <v>136</v>
      </c>
      <c r="H21" s="59">
        <f>SUM(D21:G21)</f>
        <v>53288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101324</v>
      </c>
      <c r="E22" s="127" t="s">
        <v>136</v>
      </c>
      <c r="F22" s="127">
        <v>0</v>
      </c>
      <c r="G22" s="127" t="s">
        <v>136</v>
      </c>
      <c r="H22" s="59">
        <f>SUM(D22:G22)</f>
        <v>101324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45924</v>
      </c>
      <c r="E23" s="127" t="s">
        <v>136</v>
      </c>
      <c r="F23" s="127">
        <v>0</v>
      </c>
      <c r="G23" s="127" t="s">
        <v>136</v>
      </c>
      <c r="H23" s="59">
        <f>SUM(D23:G23)</f>
        <v>45924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756180</v>
      </c>
      <c r="E24" s="66">
        <f t="shared" si="4"/>
        <v>0</v>
      </c>
      <c r="F24" s="66">
        <v>-200000</v>
      </c>
      <c r="G24" s="66">
        <f aca="true" t="shared" si="5" ref="G24">SUM(G20:G23)</f>
        <v>24623</v>
      </c>
      <c r="H24" s="66">
        <f t="shared" si="4"/>
        <v>580803</v>
      </c>
      <c r="I24" s="67">
        <f t="shared" si="4"/>
        <v>-175377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519923</v>
      </c>
      <c r="E25" s="128" t="s">
        <v>136</v>
      </c>
      <c r="F25" s="128" t="s">
        <v>136</v>
      </c>
      <c r="G25" s="58">
        <v>52986</v>
      </c>
      <c r="H25" s="59">
        <f>SUM(D25:G25)</f>
        <v>572909</v>
      </c>
      <c r="I25" s="60">
        <f>+G25+F25+E25</f>
        <v>52986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499671</v>
      </c>
      <c r="E26" s="128" t="s">
        <v>136</v>
      </c>
      <c r="F26" s="128" t="s">
        <v>136</v>
      </c>
      <c r="G26" s="128" t="s">
        <v>136</v>
      </c>
      <c r="H26" s="59">
        <f>SUM(D26:G26)</f>
        <v>499671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205681</v>
      </c>
      <c r="E27" s="128" t="s">
        <v>136</v>
      </c>
      <c r="F27" s="128" t="s">
        <v>136</v>
      </c>
      <c r="G27" s="128" t="s">
        <v>136</v>
      </c>
      <c r="H27" s="59">
        <f>SUM(D27:G27)</f>
        <v>205681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192374</v>
      </c>
      <c r="E28" s="128" t="s">
        <v>136</v>
      </c>
      <c r="F28" s="128" t="s">
        <v>136</v>
      </c>
      <c r="G28" s="128" t="s">
        <v>136</v>
      </c>
      <c r="H28" s="59">
        <f>SUM(D28:G28)</f>
        <v>192374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1417649</v>
      </c>
      <c r="E29" s="66">
        <f t="shared" si="6"/>
        <v>0</v>
      </c>
      <c r="F29" s="66">
        <f t="shared" si="6"/>
        <v>0</v>
      </c>
      <c r="G29" s="66">
        <f t="shared" si="6"/>
        <v>52986</v>
      </c>
      <c r="H29" s="66">
        <f t="shared" si="6"/>
        <v>1470635</v>
      </c>
      <c r="I29" s="67">
        <f t="shared" si="6"/>
        <v>52986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35707</v>
      </c>
      <c r="E30" s="128" t="s">
        <v>136</v>
      </c>
      <c r="F30" s="128" t="s">
        <v>136</v>
      </c>
      <c r="G30" s="58">
        <v>7094</v>
      </c>
      <c r="H30" s="59">
        <f aca="true" t="shared" si="7" ref="H30:H42">SUM(D30:G30)</f>
        <v>42801</v>
      </c>
      <c r="I30" s="60">
        <f aca="true" t="shared" si="8" ref="I30:I35">+G30+F30+E30</f>
        <v>7094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246123</v>
      </c>
      <c r="E31" s="128" t="s">
        <v>136</v>
      </c>
      <c r="F31" s="128" t="s">
        <v>136</v>
      </c>
      <c r="G31" s="58">
        <v>22935</v>
      </c>
      <c r="H31" s="59">
        <f t="shared" si="7"/>
        <v>269058</v>
      </c>
      <c r="I31" s="60">
        <f t="shared" si="8"/>
        <v>22935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7346</v>
      </c>
      <c r="E32" s="128" t="s">
        <v>136</v>
      </c>
      <c r="F32" s="128" t="s">
        <v>136</v>
      </c>
      <c r="G32" s="58">
        <v>687</v>
      </c>
      <c r="H32" s="59">
        <f t="shared" si="7"/>
        <v>8033</v>
      </c>
      <c r="I32" s="60">
        <f t="shared" si="8"/>
        <v>687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244817</v>
      </c>
      <c r="E33" s="129" t="s">
        <v>136</v>
      </c>
      <c r="F33" s="129" t="s">
        <v>136</v>
      </c>
      <c r="G33" s="129" t="s">
        <v>136</v>
      </c>
      <c r="H33" s="73">
        <f t="shared" si="7"/>
        <v>244817</v>
      </c>
      <c r="I33" s="74">
        <f t="shared" si="8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74747</v>
      </c>
      <c r="E34" s="128" t="s">
        <v>136</v>
      </c>
      <c r="F34" s="128" t="s">
        <v>136</v>
      </c>
      <c r="G34" s="128" t="s">
        <v>136</v>
      </c>
      <c r="H34" s="58">
        <f t="shared" si="7"/>
        <v>74747</v>
      </c>
      <c r="I34" s="77">
        <f t="shared" si="8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71521</v>
      </c>
      <c r="E35" s="128" t="s">
        <v>136</v>
      </c>
      <c r="F35" s="128" t="s">
        <v>136</v>
      </c>
      <c r="G35" s="128" t="s">
        <v>136</v>
      </c>
      <c r="H35" s="58">
        <f t="shared" si="7"/>
        <v>71521</v>
      </c>
      <c r="I35" s="77">
        <f t="shared" si="8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66923</v>
      </c>
      <c r="E36" s="128" t="s">
        <v>136</v>
      </c>
      <c r="F36" s="128" t="s">
        <v>136</v>
      </c>
      <c r="G36" s="128" t="s">
        <v>136</v>
      </c>
      <c r="H36" s="58">
        <f t="shared" si="7"/>
        <v>66923</v>
      </c>
      <c r="I36" s="77">
        <f aca="true" t="shared" si="9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31626</v>
      </c>
      <c r="E37" s="130" t="s">
        <v>136</v>
      </c>
      <c r="F37" s="130" t="s">
        <v>136</v>
      </c>
      <c r="G37" s="130" t="s">
        <v>136</v>
      </c>
      <c r="H37" s="81">
        <f t="shared" si="7"/>
        <v>31626</v>
      </c>
      <c r="I37" s="82">
        <f t="shared" si="9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7"/>
        <v>100000</v>
      </c>
      <c r="I38" s="87">
        <f t="shared" si="9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2492406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142986</v>
      </c>
      <c r="H39" s="59">
        <f>SUM(D39:G39)</f>
        <v>2635392</v>
      </c>
      <c r="I39" s="59">
        <f t="shared" si="9"/>
        <v>142986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1228141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1228141</v>
      </c>
      <c r="I40" s="90">
        <f t="shared" si="9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 aca="true" t="shared" si="10" ref="D41:G42">+D16</f>
        <v>7605</v>
      </c>
      <c r="E41" s="59">
        <f t="shared" si="10"/>
        <v>0</v>
      </c>
      <c r="F41" s="59">
        <f t="shared" si="10"/>
        <v>0</v>
      </c>
      <c r="G41" s="127" t="str">
        <f t="shared" si="10"/>
        <v>Blank</v>
      </c>
      <c r="H41" s="59">
        <f t="shared" si="7"/>
        <v>7605</v>
      </c>
      <c r="I41" s="90">
        <f t="shared" si="9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 t="shared" si="10"/>
        <v>14847</v>
      </c>
      <c r="E42" s="59">
        <f t="shared" si="10"/>
        <v>0</v>
      </c>
      <c r="F42" s="59">
        <f t="shared" si="10"/>
        <v>0</v>
      </c>
      <c r="G42" s="59">
        <f t="shared" si="10"/>
        <v>13571</v>
      </c>
      <c r="H42" s="59">
        <f t="shared" si="7"/>
        <v>28418</v>
      </c>
      <c r="I42" s="90">
        <f t="shared" si="9"/>
        <v>13571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1" ref="D43:I43">SUM(D39:D42)</f>
        <v>3742999</v>
      </c>
      <c r="E43" s="96">
        <f t="shared" si="11"/>
        <v>0</v>
      </c>
      <c r="F43" s="96">
        <f t="shared" si="11"/>
        <v>0</v>
      </c>
      <c r="G43" s="96">
        <f t="shared" si="11"/>
        <v>156557</v>
      </c>
      <c r="H43" s="96">
        <f t="shared" si="11"/>
        <v>3899556</v>
      </c>
      <c r="I43" s="97">
        <f t="shared" si="11"/>
        <v>156557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31626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94178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spans="1:9" ht="15">
      <c r="A63" s="34" t="s">
        <v>172</v>
      </c>
      <c r="B63" s="34"/>
      <c r="C63" s="34"/>
      <c r="D63" s="34"/>
      <c r="E63" s="34"/>
      <c r="F63" s="34"/>
      <c r="G63" s="34"/>
      <c r="H63" s="34"/>
      <c r="I63" s="34"/>
    </row>
    <row r="64" spans="1:9" ht="15">
      <c r="A64" s="34" t="s">
        <v>177</v>
      </c>
      <c r="B64" s="34"/>
      <c r="C64" s="34"/>
      <c r="D64" s="34"/>
      <c r="E64" s="34"/>
      <c r="F64" s="34"/>
      <c r="G64" s="34"/>
      <c r="H64" s="34"/>
      <c r="I64" s="34"/>
    </row>
    <row r="65" spans="1:9" ht="16" thickBot="1">
      <c r="A65" s="34" t="s">
        <v>179</v>
      </c>
      <c r="B65" s="34"/>
      <c r="C65" s="34"/>
      <c r="D65" s="34"/>
      <c r="E65" s="34"/>
      <c r="F65" s="34"/>
      <c r="G65" s="34"/>
      <c r="H65" s="34"/>
      <c r="I65" s="34"/>
    </row>
    <row r="66" spans="1:9" ht="16" thickBot="1">
      <c r="A66" s="137" t="s">
        <v>174</v>
      </c>
      <c r="B66" s="140"/>
      <c r="C66" s="140"/>
      <c r="D66" s="140"/>
      <c r="E66" s="140"/>
      <c r="F66" s="140"/>
      <c r="G66" s="140"/>
      <c r="H66" s="141"/>
      <c r="I66" s="142"/>
    </row>
    <row r="67" ht="16" thickBot="1"/>
    <row r="68" spans="1:8" ht="16" thickBot="1">
      <c r="A68" s="148" t="s">
        <v>133</v>
      </c>
      <c r="B68" s="149"/>
      <c r="C68" s="149"/>
      <c r="D68" s="24" t="s">
        <v>129</v>
      </c>
      <c r="E68" s="24" t="s">
        <v>90</v>
      </c>
      <c r="F68" s="24" t="s">
        <v>91</v>
      </c>
      <c r="G68" s="24" t="s">
        <v>93</v>
      </c>
      <c r="H68" s="25" t="s">
        <v>40</v>
      </c>
    </row>
    <row r="69" spans="1:8" ht="15">
      <c r="A69" s="26" t="s">
        <v>73</v>
      </c>
      <c r="B69" s="1" t="s">
        <v>12</v>
      </c>
      <c r="C69" s="3" t="s">
        <v>95</v>
      </c>
      <c r="D69" s="124">
        <v>26001</v>
      </c>
      <c r="E69" s="134" t="s">
        <v>114</v>
      </c>
      <c r="F69" s="134" t="s">
        <v>114</v>
      </c>
      <c r="G69" s="145">
        <v>3225</v>
      </c>
      <c r="H69" s="23">
        <f aca="true" t="shared" si="12" ref="H69:H74">SUM(D69:G69)</f>
        <v>29226</v>
      </c>
    </row>
    <row r="70" spans="1:8" ht="15">
      <c r="A70" s="26" t="s">
        <v>73</v>
      </c>
      <c r="B70" s="1" t="s">
        <v>13</v>
      </c>
      <c r="C70" s="3" t="s">
        <v>96</v>
      </c>
      <c r="D70" s="124">
        <v>38882</v>
      </c>
      <c r="E70" s="134" t="s">
        <v>114</v>
      </c>
      <c r="F70" s="134" t="s">
        <v>114</v>
      </c>
      <c r="G70" s="145">
        <v>1295</v>
      </c>
      <c r="H70" s="23">
        <f t="shared" si="12"/>
        <v>40177</v>
      </c>
    </row>
    <row r="71" spans="1:8" ht="15">
      <c r="A71" s="26" t="s">
        <v>73</v>
      </c>
      <c r="B71" s="1" t="s">
        <v>45</v>
      </c>
      <c r="C71" s="3" t="s">
        <v>46</v>
      </c>
      <c r="D71" s="124">
        <v>72566</v>
      </c>
      <c r="E71" s="134" t="s">
        <v>114</v>
      </c>
      <c r="F71" s="134" t="s">
        <v>114</v>
      </c>
      <c r="G71" s="146" t="s">
        <v>114</v>
      </c>
      <c r="H71" s="23">
        <f>SUM(D71:G71)</f>
        <v>72566</v>
      </c>
    </row>
    <row r="72" spans="1:8" ht="31">
      <c r="A72" s="26" t="s">
        <v>73</v>
      </c>
      <c r="B72" s="15" t="s">
        <v>130</v>
      </c>
      <c r="C72" s="3" t="s">
        <v>46</v>
      </c>
      <c r="D72" s="22">
        <v>70797</v>
      </c>
      <c r="E72" s="133" t="s">
        <v>114</v>
      </c>
      <c r="F72" s="133" t="s">
        <v>114</v>
      </c>
      <c r="G72" s="146" t="s">
        <v>114</v>
      </c>
      <c r="H72" s="23">
        <f>SUM(D72:G72)</f>
        <v>70797</v>
      </c>
    </row>
    <row r="73" spans="1:8" ht="31">
      <c r="A73" s="26" t="s">
        <v>73</v>
      </c>
      <c r="B73" s="15" t="s">
        <v>52</v>
      </c>
      <c r="C73" s="3" t="s">
        <v>53</v>
      </c>
      <c r="D73" s="1">
        <v>5446</v>
      </c>
      <c r="E73" s="134" t="s">
        <v>114</v>
      </c>
      <c r="F73" s="134" t="s">
        <v>114</v>
      </c>
      <c r="G73" s="146" t="s">
        <v>114</v>
      </c>
      <c r="H73" s="23">
        <f t="shared" si="12"/>
        <v>5446</v>
      </c>
    </row>
    <row r="74" spans="1:8" ht="31">
      <c r="A74" s="26" t="s">
        <v>73</v>
      </c>
      <c r="B74" s="15" t="s">
        <v>51</v>
      </c>
      <c r="C74" s="3" t="s">
        <v>47</v>
      </c>
      <c r="D74" s="1">
        <v>7875</v>
      </c>
      <c r="E74" s="134" t="s">
        <v>114</v>
      </c>
      <c r="F74" s="134" t="s">
        <v>114</v>
      </c>
      <c r="G74" s="145">
        <v>7198</v>
      </c>
      <c r="H74" s="23">
        <f t="shared" si="12"/>
        <v>15073</v>
      </c>
    </row>
    <row r="75" spans="1:8" ht="15.75" customHeight="1">
      <c r="A75" s="26" t="s">
        <v>73</v>
      </c>
      <c r="B75" s="1" t="s">
        <v>35</v>
      </c>
      <c r="C75" s="3" t="s">
        <v>48</v>
      </c>
      <c r="D75" s="1">
        <v>25868</v>
      </c>
      <c r="E75" s="134" t="s">
        <v>114</v>
      </c>
      <c r="F75" s="134" t="s">
        <v>114</v>
      </c>
      <c r="G75" s="146" t="s">
        <v>114</v>
      </c>
      <c r="H75" s="23">
        <f>SUM(D75:G75)</f>
        <v>25868</v>
      </c>
    </row>
    <row r="76" spans="1:8" ht="16" thickBot="1">
      <c r="A76" s="27" t="s">
        <v>73</v>
      </c>
      <c r="B76" s="28" t="s">
        <v>14</v>
      </c>
      <c r="C76" s="28" t="s">
        <v>114</v>
      </c>
      <c r="D76" s="135">
        <f>SUM(D69:D75)</f>
        <v>247435</v>
      </c>
      <c r="E76" s="28">
        <f>SUM(E69:E75)</f>
        <v>0</v>
      </c>
      <c r="F76" s="28">
        <f>SUM(F69:F75)</f>
        <v>0</v>
      </c>
      <c r="G76" s="143">
        <f>SUM(G69:G75)</f>
        <v>11718</v>
      </c>
      <c r="H76" s="29">
        <f>SUM(H69:H75)</f>
        <v>259153</v>
      </c>
    </row>
    <row r="77" ht="16" thickBot="1">
      <c r="G77" s="145"/>
    </row>
    <row r="78" spans="1:8" ht="16" thickBot="1">
      <c r="A78" s="148" t="s">
        <v>134</v>
      </c>
      <c r="B78" s="149"/>
      <c r="C78" s="149"/>
      <c r="D78" s="24" t="s">
        <v>129</v>
      </c>
      <c r="E78" s="24" t="s">
        <v>90</v>
      </c>
      <c r="F78" s="24" t="s">
        <v>91</v>
      </c>
      <c r="G78" s="147" t="s">
        <v>93</v>
      </c>
      <c r="H78" s="25" t="s">
        <v>40</v>
      </c>
    </row>
    <row r="79" spans="1:8" ht="15">
      <c r="A79" s="26" t="s">
        <v>73</v>
      </c>
      <c r="B79" s="1" t="s">
        <v>12</v>
      </c>
      <c r="C79" s="3" t="s">
        <v>95</v>
      </c>
      <c r="D79" s="124">
        <v>21725</v>
      </c>
      <c r="E79" s="134" t="s">
        <v>114</v>
      </c>
      <c r="F79" s="134" t="s">
        <v>114</v>
      </c>
      <c r="G79" s="145">
        <v>1278</v>
      </c>
      <c r="H79" s="23">
        <f aca="true" t="shared" si="13" ref="H79:H85">SUM(D79:G79)</f>
        <v>23003</v>
      </c>
    </row>
    <row r="80" spans="1:8" ht="15">
      <c r="A80" s="26" t="s">
        <v>73</v>
      </c>
      <c r="B80" s="1" t="s">
        <v>13</v>
      </c>
      <c r="C80" s="3" t="s">
        <v>96</v>
      </c>
      <c r="D80" s="124">
        <v>32488</v>
      </c>
      <c r="E80" s="134" t="s">
        <v>114</v>
      </c>
      <c r="F80" s="134" t="s">
        <v>114</v>
      </c>
      <c r="G80" s="145">
        <v>513</v>
      </c>
      <c r="H80" s="23">
        <f t="shared" si="13"/>
        <v>33001</v>
      </c>
    </row>
    <row r="81" spans="1:8" ht="15">
      <c r="A81" s="26" t="s">
        <v>73</v>
      </c>
      <c r="B81" s="1" t="s">
        <v>45</v>
      </c>
      <c r="C81" s="3" t="s">
        <v>46</v>
      </c>
      <c r="D81" s="124">
        <v>60631</v>
      </c>
      <c r="E81" s="134" t="s">
        <v>114</v>
      </c>
      <c r="F81" s="134" t="s">
        <v>114</v>
      </c>
      <c r="G81" s="146" t="s">
        <v>114</v>
      </c>
      <c r="H81" s="23">
        <f t="shared" si="13"/>
        <v>60631</v>
      </c>
    </row>
    <row r="82" spans="1:8" ht="31">
      <c r="A82" s="26" t="s">
        <v>73</v>
      </c>
      <c r="B82" s="15" t="s">
        <v>130</v>
      </c>
      <c r="C82" s="3" t="s">
        <v>46</v>
      </c>
      <c r="D82" s="22">
        <v>28062</v>
      </c>
      <c r="E82" s="133" t="s">
        <v>114</v>
      </c>
      <c r="F82" s="133" t="s">
        <v>114</v>
      </c>
      <c r="G82" s="146" t="s">
        <v>114</v>
      </c>
      <c r="H82" s="23">
        <f t="shared" si="13"/>
        <v>28062</v>
      </c>
    </row>
    <row r="83" spans="1:8" ht="31">
      <c r="A83" s="26" t="s">
        <v>73</v>
      </c>
      <c r="B83" s="15" t="s">
        <v>52</v>
      </c>
      <c r="C83" s="3" t="s">
        <v>53</v>
      </c>
      <c r="D83" s="1">
        <v>2159</v>
      </c>
      <c r="E83" s="134" t="s">
        <v>114</v>
      </c>
      <c r="F83" s="134" t="s">
        <v>114</v>
      </c>
      <c r="G83" s="146" t="s">
        <v>114</v>
      </c>
      <c r="H83" s="23">
        <f t="shared" si="13"/>
        <v>2159</v>
      </c>
    </row>
    <row r="84" spans="1:8" ht="31">
      <c r="A84" s="26" t="s">
        <v>73</v>
      </c>
      <c r="B84" s="15" t="s">
        <v>51</v>
      </c>
      <c r="C84" s="3" t="s">
        <v>47</v>
      </c>
      <c r="D84" s="1">
        <v>6972</v>
      </c>
      <c r="E84" s="134" t="s">
        <v>114</v>
      </c>
      <c r="F84" s="134" t="s">
        <v>114</v>
      </c>
      <c r="G84" s="145">
        <v>6373</v>
      </c>
      <c r="H84" s="23">
        <f t="shared" si="13"/>
        <v>13345</v>
      </c>
    </row>
    <row r="85" spans="1:8" ht="15">
      <c r="A85" s="26" t="s">
        <v>73</v>
      </c>
      <c r="B85" s="1" t="s">
        <v>35</v>
      </c>
      <c r="C85" s="3" t="s">
        <v>48</v>
      </c>
      <c r="D85" s="1">
        <v>10253</v>
      </c>
      <c r="E85" s="134" t="s">
        <v>114</v>
      </c>
      <c r="F85" s="134" t="s">
        <v>114</v>
      </c>
      <c r="G85" s="146" t="s">
        <v>114</v>
      </c>
      <c r="H85" s="23">
        <f t="shared" si="13"/>
        <v>10253</v>
      </c>
    </row>
    <row r="86" spans="1:8" ht="16" thickBot="1">
      <c r="A86" s="27" t="s">
        <v>73</v>
      </c>
      <c r="B86" s="28" t="s">
        <v>14</v>
      </c>
      <c r="C86" s="28" t="s">
        <v>114</v>
      </c>
      <c r="D86" s="28">
        <f>SUM(D79:D85)</f>
        <v>162290</v>
      </c>
      <c r="E86" s="28">
        <f>SUM(E79:E85)</f>
        <v>0</v>
      </c>
      <c r="F86" s="28">
        <f>SUM(F79:F85)</f>
        <v>0</v>
      </c>
      <c r="G86" s="143">
        <f>SUM(G79:G85)</f>
        <v>8164</v>
      </c>
      <c r="H86" s="29">
        <f>SUM(H79:H85)</f>
        <v>170454</v>
      </c>
    </row>
    <row r="88" spans="9:11" ht="15">
      <c r="I88" s="125"/>
      <c r="J88" s="125"/>
      <c r="K88" s="125"/>
    </row>
    <row r="89" spans="7:8" ht="15">
      <c r="G89" s="10"/>
      <c r="H89" s="10"/>
    </row>
    <row r="90" spans="2:8" ht="15">
      <c r="B90"/>
      <c r="C90"/>
      <c r="D90"/>
      <c r="G90" s="10"/>
      <c r="H90" s="10"/>
    </row>
    <row r="91" spans="2:4" ht="15">
      <c r="B91"/>
      <c r="C91"/>
      <c r="D91"/>
    </row>
    <row r="92" spans="2:5" ht="15">
      <c r="B92"/>
      <c r="C92"/>
      <c r="D92"/>
      <c r="E92" s="124"/>
    </row>
    <row r="93" spans="2:5" ht="15">
      <c r="B93"/>
      <c r="C93"/>
      <c r="D93"/>
      <c r="E93" s="124"/>
    </row>
    <row r="94" spans="2:5" ht="15">
      <c r="B94"/>
      <c r="C94"/>
      <c r="D94"/>
      <c r="E94" s="124"/>
    </row>
    <row r="95" spans="2:5" ht="15">
      <c r="B95"/>
      <c r="C95"/>
      <c r="D95"/>
      <c r="E95" s="124"/>
    </row>
  </sheetData>
  <mergeCells count="2">
    <mergeCell ref="A68:C68"/>
    <mergeCell ref="A78:C78"/>
  </mergeCells>
  <printOptions horizontalCentered="1" verticalCentered="1"/>
  <pageMargins left="0" right="0" top="0.25" bottom="0" header="0.45" footer="0.5"/>
  <pageSetup fitToHeight="2" horizontalDpi="600" verticalDpi="600" orientation="portrait" scale="56" r:id="rId4"/>
  <rowBreaks count="1" manualBreakCount="1">
    <brk id="65" max="16383" man="1"/>
  </rowBreaks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0.88671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171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54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327456</v>
      </c>
      <c r="E11" s="126" t="s">
        <v>136</v>
      </c>
      <c r="F11" s="126" t="s">
        <v>136</v>
      </c>
      <c r="G11" s="53">
        <v>33807</v>
      </c>
      <c r="H11" s="54">
        <f aca="true" t="shared" si="0" ref="H11:H18">SUM(D11:G11)</f>
        <v>361263</v>
      </c>
      <c r="I11" s="55">
        <f>+G11+F11+E11</f>
        <v>33807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29738</v>
      </c>
      <c r="E12" s="127" t="s">
        <v>136</v>
      </c>
      <c r="F12" s="127" t="s">
        <v>136</v>
      </c>
      <c r="G12" s="59">
        <v>4926</v>
      </c>
      <c r="H12" s="59">
        <f t="shared" si="0"/>
        <v>34664</v>
      </c>
      <c r="I12" s="60">
        <f aca="true" t="shared" si="1" ref="I12:I18">+G12+F12+E12</f>
        <v>4926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44471</v>
      </c>
      <c r="E13" s="127" t="s">
        <v>136</v>
      </c>
      <c r="F13" s="127" t="s">
        <v>136</v>
      </c>
      <c r="G13" s="59">
        <v>1977</v>
      </c>
      <c r="H13" s="59">
        <f t="shared" si="0"/>
        <v>46448</v>
      </c>
      <c r="I13" s="60">
        <f t="shared" si="1"/>
        <v>1977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82995</v>
      </c>
      <c r="E14" s="127" t="s">
        <v>136</v>
      </c>
      <c r="F14" s="127" t="s">
        <v>136</v>
      </c>
      <c r="G14" s="127" t="s">
        <v>136</v>
      </c>
      <c r="H14" s="59">
        <f>SUM(D14:G14)</f>
        <v>82995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108141</v>
      </c>
      <c r="E15" s="127" t="s">
        <v>136</v>
      </c>
      <c r="F15" s="127" t="s">
        <v>136</v>
      </c>
      <c r="G15" s="127" t="s">
        <v>136</v>
      </c>
      <c r="H15" s="59">
        <f>SUM(D15:G15)</f>
        <v>108141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8319</v>
      </c>
      <c r="E16" s="127" t="s">
        <v>136</v>
      </c>
      <c r="F16" s="127" t="s">
        <v>136</v>
      </c>
      <c r="G16" s="127" t="s">
        <v>136</v>
      </c>
      <c r="H16" s="59">
        <f t="shared" si="0"/>
        <v>8319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12147</v>
      </c>
      <c r="E17" s="127" t="s">
        <v>136</v>
      </c>
      <c r="F17" s="127" t="s">
        <v>136</v>
      </c>
      <c r="G17" s="59">
        <v>11104</v>
      </c>
      <c r="H17" s="59">
        <f t="shared" si="0"/>
        <v>23251</v>
      </c>
      <c r="I17" s="59">
        <f t="shared" si="1"/>
        <v>11104</v>
      </c>
      <c r="K17" s="10"/>
      <c r="L17" s="12"/>
    </row>
    <row r="18" spans="1:11" ht="15">
      <c r="A18" s="39" t="s">
        <v>73</v>
      </c>
      <c r="B18" s="61" t="s">
        <v>9</v>
      </c>
      <c r="C18" s="44" t="s">
        <v>48</v>
      </c>
      <c r="D18" s="58">
        <v>39513</v>
      </c>
      <c r="E18" s="127" t="s">
        <v>136</v>
      </c>
      <c r="F18" s="127" t="s">
        <v>136</v>
      </c>
      <c r="G18" s="127" t="s">
        <v>136</v>
      </c>
      <c r="H18" s="59">
        <f t="shared" si="0"/>
        <v>39513</v>
      </c>
      <c r="I18" s="60">
        <f t="shared" si="1"/>
        <v>0</v>
      </c>
      <c r="K18" s="10"/>
    </row>
    <row r="19" spans="1:12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325324</v>
      </c>
      <c r="E19" s="66">
        <f t="shared" si="2"/>
        <v>0</v>
      </c>
      <c r="F19" s="66">
        <f t="shared" si="2"/>
        <v>0</v>
      </c>
      <c r="G19" s="66">
        <f t="shared" si="2"/>
        <v>18007</v>
      </c>
      <c r="H19" s="66">
        <f t="shared" si="2"/>
        <v>343331</v>
      </c>
      <c r="I19" s="67">
        <f t="shared" si="2"/>
        <v>18007</v>
      </c>
      <c r="K19" s="10"/>
      <c r="L19" s="12"/>
    </row>
    <row r="20" spans="1:12" ht="15">
      <c r="A20" s="39" t="s">
        <v>74</v>
      </c>
      <c r="B20" s="34" t="s">
        <v>15</v>
      </c>
      <c r="C20" s="44" t="s">
        <v>97</v>
      </c>
      <c r="D20" s="58">
        <v>346271</v>
      </c>
      <c r="E20" s="127" t="s">
        <v>136</v>
      </c>
      <c r="F20" s="127" t="s">
        <v>136</v>
      </c>
      <c r="G20" s="59">
        <v>37966</v>
      </c>
      <c r="H20" s="59">
        <f>SUM(D20:G20)</f>
        <v>384237</v>
      </c>
      <c r="I20" s="60">
        <f>+G20+F20+E20</f>
        <v>37966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51180</v>
      </c>
      <c r="E21" s="127" t="s">
        <v>136</v>
      </c>
      <c r="F21" s="127" t="s">
        <v>136</v>
      </c>
      <c r="G21" s="127" t="s">
        <v>136</v>
      </c>
      <c r="H21" s="59">
        <f>SUM(D21:G21)</f>
        <v>51180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134526</v>
      </c>
      <c r="E22" s="127" t="s">
        <v>136</v>
      </c>
      <c r="F22" s="127" t="s">
        <v>136</v>
      </c>
      <c r="G22" s="127" t="s">
        <v>136</v>
      </c>
      <c r="H22" s="59">
        <f>SUM(D22:G22)</f>
        <v>134526</v>
      </c>
      <c r="I22" s="60">
        <f>+G22+F22+E22</f>
        <v>0</v>
      </c>
      <c r="K22" s="10"/>
      <c r="L22" s="12"/>
    </row>
    <row r="23" spans="1:11" ht="15">
      <c r="A23" s="39" t="s">
        <v>74</v>
      </c>
      <c r="B23" s="34" t="s">
        <v>17</v>
      </c>
      <c r="C23" s="44" t="s">
        <v>98</v>
      </c>
      <c r="D23" s="58">
        <v>65934</v>
      </c>
      <c r="E23" s="127" t="s">
        <v>136</v>
      </c>
      <c r="F23" s="127" t="s">
        <v>136</v>
      </c>
      <c r="G23" s="127" t="s">
        <v>136</v>
      </c>
      <c r="H23" s="59">
        <f>SUM(D23:G23)</f>
        <v>65934</v>
      </c>
      <c r="I23" s="60">
        <f>+G23+F23+E23</f>
        <v>0</v>
      </c>
      <c r="K23" s="10"/>
    </row>
    <row r="24" spans="1:12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597911</v>
      </c>
      <c r="E24" s="66">
        <f t="shared" si="3"/>
        <v>0</v>
      </c>
      <c r="F24" s="66">
        <f t="shared" si="3"/>
        <v>0</v>
      </c>
      <c r="G24" s="66">
        <f t="shared" si="3"/>
        <v>37966</v>
      </c>
      <c r="H24" s="66">
        <f t="shared" si="3"/>
        <v>635877</v>
      </c>
      <c r="I24" s="67">
        <f t="shared" si="3"/>
        <v>37966</v>
      </c>
      <c r="K24" s="10"/>
      <c r="L24" s="12"/>
    </row>
    <row r="25" spans="1:12" ht="15">
      <c r="A25" s="39" t="s">
        <v>75</v>
      </c>
      <c r="B25" s="34" t="s">
        <v>18</v>
      </c>
      <c r="C25" s="44" t="s">
        <v>99</v>
      </c>
      <c r="D25" s="58">
        <v>324010</v>
      </c>
      <c r="E25" s="128" t="s">
        <v>136</v>
      </c>
      <c r="F25" s="128" t="s">
        <v>136</v>
      </c>
      <c r="G25" s="58">
        <v>51324</v>
      </c>
      <c r="H25" s="59">
        <f>SUM(D25:G25)</f>
        <v>375334</v>
      </c>
      <c r="I25" s="60">
        <f>+G25+F25+E25</f>
        <v>51324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797986</v>
      </c>
      <c r="E26" s="128" t="s">
        <v>136</v>
      </c>
      <c r="F26" s="128" t="s">
        <v>136</v>
      </c>
      <c r="G26" s="128" t="s">
        <v>136</v>
      </c>
      <c r="H26" s="59">
        <f>SUM(D26:G26)</f>
        <v>797986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273067</v>
      </c>
      <c r="E27" s="128" t="s">
        <v>136</v>
      </c>
      <c r="F27" s="128" t="s">
        <v>136</v>
      </c>
      <c r="G27" s="128" t="s">
        <v>136</v>
      </c>
      <c r="H27" s="59">
        <f>SUM(D27:G27)</f>
        <v>273067</v>
      </c>
      <c r="I27" s="60">
        <f>+G27+F27+E27</f>
        <v>0</v>
      </c>
      <c r="K27" s="10"/>
      <c r="L27" s="12"/>
    </row>
    <row r="28" spans="1:11" ht="15">
      <c r="A28" s="39" t="s">
        <v>75</v>
      </c>
      <c r="B28" s="34" t="s">
        <v>20</v>
      </c>
      <c r="C28" s="44" t="s">
        <v>100</v>
      </c>
      <c r="D28" s="58">
        <v>84838</v>
      </c>
      <c r="E28" s="128" t="s">
        <v>136</v>
      </c>
      <c r="F28" s="128" t="s">
        <v>136</v>
      </c>
      <c r="G28" s="128" t="s">
        <v>136</v>
      </c>
      <c r="H28" s="59">
        <f>SUM(D28:G28)</f>
        <v>84838</v>
      </c>
      <c r="I28" s="60">
        <f>+G28+F28+E28</f>
        <v>0</v>
      </c>
      <c r="K28" s="10"/>
    </row>
    <row r="29" spans="1:12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1479901</v>
      </c>
      <c r="E29" s="66">
        <f t="shared" si="4"/>
        <v>0</v>
      </c>
      <c r="F29" s="66">
        <f t="shared" si="4"/>
        <v>0</v>
      </c>
      <c r="G29" s="66">
        <f t="shared" si="4"/>
        <v>51324</v>
      </c>
      <c r="H29" s="66">
        <f t="shared" si="4"/>
        <v>1531225</v>
      </c>
      <c r="I29" s="67">
        <f t="shared" si="4"/>
        <v>51324</v>
      </c>
      <c r="K29" s="10"/>
      <c r="L29" s="12"/>
    </row>
    <row r="30" spans="1:12" ht="15">
      <c r="A30" s="39" t="s">
        <v>76</v>
      </c>
      <c r="B30" s="34" t="s">
        <v>22</v>
      </c>
      <c r="C30" s="44" t="s">
        <v>101</v>
      </c>
      <c r="D30" s="58">
        <v>22399</v>
      </c>
      <c r="E30" s="128" t="s">
        <v>136</v>
      </c>
      <c r="F30" s="128" t="s">
        <v>136</v>
      </c>
      <c r="G30" s="58">
        <v>5875</v>
      </c>
      <c r="H30" s="59">
        <f aca="true" t="shared" si="5" ref="H30:H42">SUM(D30:G30)</f>
        <v>28274</v>
      </c>
      <c r="I30" s="60">
        <f aca="true" t="shared" si="6" ref="I30:I35">+G30+F30+E30</f>
        <v>5875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153381</v>
      </c>
      <c r="E31" s="128" t="s">
        <v>136</v>
      </c>
      <c r="F31" s="128" t="s">
        <v>136</v>
      </c>
      <c r="G31" s="58">
        <v>18286</v>
      </c>
      <c r="H31" s="59">
        <f t="shared" si="5"/>
        <v>171667</v>
      </c>
      <c r="I31" s="60">
        <f t="shared" si="6"/>
        <v>18286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4578</v>
      </c>
      <c r="E32" s="128" t="s">
        <v>136</v>
      </c>
      <c r="F32" s="128" t="s">
        <v>136</v>
      </c>
      <c r="G32" s="58">
        <v>428</v>
      </c>
      <c r="H32" s="59">
        <f t="shared" si="5"/>
        <v>5006</v>
      </c>
      <c r="I32" s="60">
        <f t="shared" si="6"/>
        <v>428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v>156834</v>
      </c>
      <c r="E33" s="129" t="s">
        <v>136</v>
      </c>
      <c r="F33" s="129" t="s">
        <v>136</v>
      </c>
      <c r="G33" s="129" t="s">
        <v>136</v>
      </c>
      <c r="H33" s="73">
        <f t="shared" si="5"/>
        <v>156834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47884</v>
      </c>
      <c r="E34" s="128" t="s">
        <v>136</v>
      </c>
      <c r="F34" s="128" t="s">
        <v>136</v>
      </c>
      <c r="G34" s="128" t="s">
        <v>136</v>
      </c>
      <c r="H34" s="58">
        <f t="shared" si="5"/>
        <v>47884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45818</v>
      </c>
      <c r="E35" s="128" t="s">
        <v>136</v>
      </c>
      <c r="F35" s="128" t="s">
        <v>136</v>
      </c>
      <c r="G35" s="128" t="s">
        <v>136</v>
      </c>
      <c r="H35" s="58">
        <f t="shared" si="5"/>
        <v>45818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42872</v>
      </c>
      <c r="E36" s="128" t="s">
        <v>136</v>
      </c>
      <c r="F36" s="128" t="s">
        <v>136</v>
      </c>
      <c r="G36" s="128" t="s">
        <v>136</v>
      </c>
      <c r="H36" s="58">
        <f t="shared" si="5"/>
        <v>42872</v>
      </c>
      <c r="I36" s="77">
        <f aca="true" t="shared" si="7" ref="I36:I42">+G36+F36+E36</f>
        <v>0</v>
      </c>
      <c r="K36" s="10"/>
      <c r="L36" s="12"/>
    </row>
    <row r="37" spans="1:12" ht="30" customHeight="1">
      <c r="A37" s="78" t="s">
        <v>135</v>
      </c>
      <c r="B37" s="79" t="s">
        <v>23</v>
      </c>
      <c r="C37" s="80" t="s">
        <v>107</v>
      </c>
      <c r="D37" s="81">
        <v>20260</v>
      </c>
      <c r="E37" s="130" t="s">
        <v>136</v>
      </c>
      <c r="F37" s="130" t="s">
        <v>136</v>
      </c>
      <c r="G37" s="130" t="s">
        <v>136</v>
      </c>
      <c r="H37" s="81">
        <f t="shared" si="5"/>
        <v>20260</v>
      </c>
      <c r="I37" s="82">
        <f t="shared" si="7"/>
        <v>0</v>
      </c>
      <c r="K37" s="10"/>
      <c r="L37" s="12"/>
    </row>
    <row r="38" spans="1:12" ht="31.5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J38" s="10"/>
      <c r="K38" s="10"/>
      <c r="L38" s="12"/>
    </row>
    <row r="39" spans="1:12" s="2" customFormat="1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1559910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154589</v>
      </c>
      <c r="H39" s="59">
        <f>SUM(D39:G39)</f>
        <v>1714499</v>
      </c>
      <c r="I39" s="59">
        <f t="shared" si="7"/>
        <v>154589</v>
      </c>
      <c r="K39" s="10"/>
      <c r="L39" s="12"/>
    </row>
    <row r="40" spans="1:9" ht="18.5">
      <c r="A40" s="88" t="s">
        <v>80</v>
      </c>
      <c r="B40" s="40" t="s">
        <v>9</v>
      </c>
      <c r="C40" s="89" t="s">
        <v>114</v>
      </c>
      <c r="D40" s="59">
        <f>+D26+D21+D14+D15+D22+D27+D38+D18</f>
        <v>1587408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1587408</v>
      </c>
      <c r="I40" s="90">
        <f t="shared" si="7"/>
        <v>0</v>
      </c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8319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8319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12147</v>
      </c>
      <c r="E42" s="127" t="str">
        <f t="shared" si="8"/>
        <v>Blank</v>
      </c>
      <c r="F42" s="127" t="str">
        <f t="shared" si="8"/>
        <v>Blank</v>
      </c>
      <c r="G42" s="59">
        <f t="shared" si="8"/>
        <v>11104</v>
      </c>
      <c r="H42" s="59">
        <f t="shared" si="5"/>
        <v>23251</v>
      </c>
      <c r="I42" s="90">
        <f t="shared" si="7"/>
        <v>11104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3167784</v>
      </c>
      <c r="E43" s="96">
        <f t="shared" si="9"/>
        <v>0</v>
      </c>
      <c r="F43" s="96">
        <f t="shared" si="9"/>
        <v>0</v>
      </c>
      <c r="G43" s="96">
        <f t="shared" si="9"/>
        <v>165693</v>
      </c>
      <c r="H43" s="96">
        <f t="shared" si="9"/>
        <v>3333477</v>
      </c>
      <c r="I43" s="97">
        <f t="shared" si="9"/>
        <v>165693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20260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58690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1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144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61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213468</v>
      </c>
      <c r="E11" s="126" t="s">
        <v>136</v>
      </c>
      <c r="F11" s="126" t="s">
        <v>136</v>
      </c>
      <c r="G11" s="53">
        <v>10125</v>
      </c>
      <c r="H11" s="54">
        <f aca="true" t="shared" si="0" ref="H11:H18">SUM(D11:G11)</f>
        <v>223593</v>
      </c>
      <c r="I11" s="55">
        <f>+G11+F11+E11</f>
        <v>10125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21387</v>
      </c>
      <c r="E12" s="127" t="s">
        <v>136</v>
      </c>
      <c r="F12" s="127" t="s">
        <v>136</v>
      </c>
      <c r="G12" s="59">
        <v>2206</v>
      </c>
      <c r="H12" s="59">
        <f t="shared" si="0"/>
        <v>23593</v>
      </c>
      <c r="I12" s="60">
        <f aca="true" t="shared" si="1" ref="I12:I18">+G12+F12+E12</f>
        <v>2206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31983</v>
      </c>
      <c r="E13" s="127" t="s">
        <v>136</v>
      </c>
      <c r="F13" s="127" t="s">
        <v>136</v>
      </c>
      <c r="G13" s="59">
        <v>2067</v>
      </c>
      <c r="H13" s="59">
        <f t="shared" si="0"/>
        <v>34050</v>
      </c>
      <c r="I13" s="60">
        <f t="shared" si="1"/>
        <v>2067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59689</v>
      </c>
      <c r="E14" s="127" t="s">
        <v>136</v>
      </c>
      <c r="F14" s="127" t="s">
        <v>136</v>
      </c>
      <c r="G14" s="127" t="s">
        <v>136</v>
      </c>
      <c r="H14" s="59">
        <f>SUM(D14:G14)</f>
        <v>59689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24688</v>
      </c>
      <c r="E15" s="127" t="s">
        <v>136</v>
      </c>
      <c r="F15" s="127" t="s">
        <v>136</v>
      </c>
      <c r="G15" s="127" t="s">
        <v>136</v>
      </c>
      <c r="H15" s="59">
        <f>SUM(D15:G15)</f>
        <v>24688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1899</v>
      </c>
      <c r="E16" s="127" t="s">
        <v>136</v>
      </c>
      <c r="F16" s="127" t="s">
        <v>136</v>
      </c>
      <c r="G16" s="127" t="s">
        <v>136</v>
      </c>
      <c r="H16" s="59">
        <f t="shared" si="0"/>
        <v>1899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2923</v>
      </c>
      <c r="E17" s="127" t="s">
        <v>136</v>
      </c>
      <c r="F17" s="127" t="s">
        <v>136</v>
      </c>
      <c r="G17" s="59">
        <v>2672</v>
      </c>
      <c r="H17" s="59">
        <f t="shared" si="0"/>
        <v>5595</v>
      </c>
      <c r="I17" s="59">
        <f t="shared" si="1"/>
        <v>2672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9021</v>
      </c>
      <c r="E18" s="127" t="s">
        <v>136</v>
      </c>
      <c r="F18" s="127" t="s">
        <v>136</v>
      </c>
      <c r="G18" s="127" t="s">
        <v>136</v>
      </c>
      <c r="H18" s="59">
        <f t="shared" si="0"/>
        <v>9021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151590</v>
      </c>
      <c r="E19" s="66">
        <f t="shared" si="2"/>
        <v>0</v>
      </c>
      <c r="F19" s="66">
        <f t="shared" si="2"/>
        <v>0</v>
      </c>
      <c r="G19" s="66">
        <f t="shared" si="2"/>
        <v>6945</v>
      </c>
      <c r="H19" s="66">
        <f t="shared" si="2"/>
        <v>158535</v>
      </c>
      <c r="I19" s="67">
        <f t="shared" si="2"/>
        <v>6945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225734</v>
      </c>
      <c r="E20" s="127" t="s">
        <v>136</v>
      </c>
      <c r="F20" s="127" t="s">
        <v>136</v>
      </c>
      <c r="G20" s="59">
        <v>10003</v>
      </c>
      <c r="H20" s="59">
        <f>SUM(D20:G20)</f>
        <v>235737</v>
      </c>
      <c r="I20" s="60">
        <f>+G20+F20+E20</f>
        <v>10003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21285</v>
      </c>
      <c r="E21" s="127" t="s">
        <v>136</v>
      </c>
      <c r="F21" s="127" t="s">
        <v>136</v>
      </c>
      <c r="G21" s="127" t="s">
        <v>136</v>
      </c>
      <c r="H21" s="59">
        <f>SUM(D21:G21)</f>
        <v>21285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69118</v>
      </c>
      <c r="E22" s="127" t="s">
        <v>136</v>
      </c>
      <c r="F22" s="127" t="s">
        <v>136</v>
      </c>
      <c r="G22" s="127" t="s">
        <v>136</v>
      </c>
      <c r="H22" s="59">
        <f>SUM(D22:G22)</f>
        <v>69118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49895</v>
      </c>
      <c r="E23" s="127" t="s">
        <v>136</v>
      </c>
      <c r="F23" s="127" t="s">
        <v>136</v>
      </c>
      <c r="G23" s="127" t="s">
        <v>136</v>
      </c>
      <c r="H23" s="59">
        <f>SUM(D23:G23)</f>
        <v>49895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366032</v>
      </c>
      <c r="E24" s="66">
        <f t="shared" si="3"/>
        <v>0</v>
      </c>
      <c r="F24" s="66">
        <f t="shared" si="3"/>
        <v>0</v>
      </c>
      <c r="G24" s="66">
        <f t="shared" si="3"/>
        <v>10003</v>
      </c>
      <c r="H24" s="66">
        <f t="shared" si="3"/>
        <v>376035</v>
      </c>
      <c r="I24" s="67">
        <f t="shared" si="3"/>
        <v>10003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211222</v>
      </c>
      <c r="E25" s="128" t="s">
        <v>136</v>
      </c>
      <c r="F25" s="128" t="s">
        <v>136</v>
      </c>
      <c r="G25" s="58">
        <v>21526</v>
      </c>
      <c r="H25" s="59">
        <f>SUM(D25:G25)</f>
        <v>232748</v>
      </c>
      <c r="I25" s="60">
        <f>+G25+F25+E25</f>
        <v>21526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190651</v>
      </c>
      <c r="E26" s="128" t="s">
        <v>136</v>
      </c>
      <c r="F26" s="128" t="s">
        <v>136</v>
      </c>
      <c r="G26" s="128" t="s">
        <v>136</v>
      </c>
      <c r="H26" s="59">
        <f>SUM(D26:G26)</f>
        <v>190651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140317</v>
      </c>
      <c r="E27" s="128" t="s">
        <v>136</v>
      </c>
      <c r="F27" s="128" t="s">
        <v>136</v>
      </c>
      <c r="G27" s="128" t="s">
        <v>136</v>
      </c>
      <c r="H27" s="59">
        <f>SUM(D27:G27)</f>
        <v>140317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86111</v>
      </c>
      <c r="E28" s="128" t="s">
        <v>136</v>
      </c>
      <c r="F28" s="128" t="s">
        <v>136</v>
      </c>
      <c r="G28" s="128" t="s">
        <v>136</v>
      </c>
      <c r="H28" s="59">
        <f>SUM(D28:G28)</f>
        <v>86111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628301</v>
      </c>
      <c r="E29" s="66">
        <f t="shared" si="4"/>
        <v>0</v>
      </c>
      <c r="F29" s="66">
        <f t="shared" si="4"/>
        <v>0</v>
      </c>
      <c r="G29" s="66">
        <f t="shared" si="4"/>
        <v>21526</v>
      </c>
      <c r="H29" s="66">
        <f t="shared" si="4"/>
        <v>649827</v>
      </c>
      <c r="I29" s="67">
        <f t="shared" si="4"/>
        <v>21526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14100</v>
      </c>
      <c r="E30" s="128" t="s">
        <v>136</v>
      </c>
      <c r="F30" s="128" t="s">
        <v>136</v>
      </c>
      <c r="G30" s="58">
        <v>2982</v>
      </c>
      <c r="H30" s="59">
        <f aca="true" t="shared" si="5" ref="H30:H42">SUM(D30:G30)</f>
        <v>17082</v>
      </c>
      <c r="I30" s="60">
        <f aca="true" t="shared" si="6" ref="I30:I35">+G30+F30+E30</f>
        <v>2982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99989</v>
      </c>
      <c r="E31" s="128" t="s">
        <v>136</v>
      </c>
      <c r="F31" s="128" t="s">
        <v>136</v>
      </c>
      <c r="G31" s="58">
        <v>15447</v>
      </c>
      <c r="H31" s="59">
        <f t="shared" si="5"/>
        <v>115436</v>
      </c>
      <c r="I31" s="60">
        <f t="shared" si="6"/>
        <v>15447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2984</v>
      </c>
      <c r="E32" s="128" t="s">
        <v>136</v>
      </c>
      <c r="F32" s="128" t="s">
        <v>136</v>
      </c>
      <c r="G32" s="58">
        <v>437</v>
      </c>
      <c r="H32" s="59">
        <f t="shared" si="5"/>
        <v>3421</v>
      </c>
      <c r="I32" s="60">
        <f t="shared" si="6"/>
        <v>437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131056</v>
      </c>
      <c r="E33" s="129" t="s">
        <v>136</v>
      </c>
      <c r="F33" s="129" t="s">
        <v>136</v>
      </c>
      <c r="G33" s="129" t="s">
        <v>136</v>
      </c>
      <c r="H33" s="73">
        <f t="shared" si="5"/>
        <v>131056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40013</v>
      </c>
      <c r="E34" s="128" t="s">
        <v>136</v>
      </c>
      <c r="F34" s="128" t="s">
        <v>136</v>
      </c>
      <c r="G34" s="128" t="s">
        <v>136</v>
      </c>
      <c r="H34" s="58">
        <f t="shared" si="5"/>
        <v>40013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38287</v>
      </c>
      <c r="E35" s="128" t="s">
        <v>136</v>
      </c>
      <c r="F35" s="128" t="s">
        <v>136</v>
      </c>
      <c r="G35" s="128" t="s">
        <v>136</v>
      </c>
      <c r="H35" s="58">
        <f t="shared" si="5"/>
        <v>38287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35826</v>
      </c>
      <c r="E36" s="128" t="s">
        <v>136</v>
      </c>
      <c r="F36" s="128" t="s">
        <v>136</v>
      </c>
      <c r="G36" s="128" t="s">
        <v>136</v>
      </c>
      <c r="H36" s="58">
        <f t="shared" si="5"/>
        <v>35826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16930</v>
      </c>
      <c r="E37" s="130" t="s">
        <v>136</v>
      </c>
      <c r="F37" s="130" t="s">
        <v>136</v>
      </c>
      <c r="G37" s="130" t="s">
        <v>136</v>
      </c>
      <c r="H37" s="81">
        <f t="shared" si="5"/>
        <v>16930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1087929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64793</v>
      </c>
      <c r="H39" s="59">
        <f>SUM(D39:G39)</f>
        <v>1152722</v>
      </c>
      <c r="I39" s="59">
        <f t="shared" si="7"/>
        <v>64793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614769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614769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1899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1899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2923</v>
      </c>
      <c r="E42" s="127" t="str">
        <f t="shared" si="8"/>
        <v>Blank</v>
      </c>
      <c r="F42" s="127" t="str">
        <f t="shared" si="8"/>
        <v>Blank</v>
      </c>
      <c r="G42" s="59">
        <f t="shared" si="8"/>
        <v>2672</v>
      </c>
      <c r="H42" s="59">
        <f t="shared" si="5"/>
        <v>5595</v>
      </c>
      <c r="I42" s="90">
        <f t="shared" si="7"/>
        <v>2672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1707520</v>
      </c>
      <c r="E43" s="96">
        <f t="shared" si="9"/>
        <v>0</v>
      </c>
      <c r="F43" s="96">
        <f t="shared" si="9"/>
        <v>0</v>
      </c>
      <c r="G43" s="96">
        <f t="shared" si="9"/>
        <v>67465</v>
      </c>
      <c r="H43" s="96">
        <f t="shared" si="9"/>
        <v>1774985</v>
      </c>
      <c r="I43" s="97">
        <f t="shared" si="9"/>
        <v>67465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16930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38260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143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69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.75" customHeight="1">
      <c r="A11" s="50" t="s">
        <v>72</v>
      </c>
      <c r="B11" s="51" t="s">
        <v>12</v>
      </c>
      <c r="C11" s="52" t="s">
        <v>94</v>
      </c>
      <c r="D11" s="53">
        <v>429646</v>
      </c>
      <c r="E11" s="126" t="s">
        <v>136</v>
      </c>
      <c r="F11" s="126" t="s">
        <v>136</v>
      </c>
      <c r="G11" s="53">
        <v>20379</v>
      </c>
      <c r="H11" s="54">
        <f aca="true" t="shared" si="0" ref="H11:H18">SUM(D11:G11)</f>
        <v>450025</v>
      </c>
      <c r="I11" s="55">
        <f>+G11+F11+E11</f>
        <v>20379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25866</v>
      </c>
      <c r="E12" s="127" t="s">
        <v>136</v>
      </c>
      <c r="F12" s="127" t="s">
        <v>136</v>
      </c>
      <c r="G12" s="59">
        <v>3164</v>
      </c>
      <c r="H12" s="59">
        <f t="shared" si="0"/>
        <v>29030</v>
      </c>
      <c r="I12" s="60">
        <f aca="true" t="shared" si="1" ref="I12:I18">+G12+F12+E12</f>
        <v>3164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38682</v>
      </c>
      <c r="E13" s="127" t="s">
        <v>136</v>
      </c>
      <c r="F13" s="127" t="s">
        <v>136</v>
      </c>
      <c r="G13" s="59">
        <v>2580</v>
      </c>
      <c r="H13" s="59">
        <f t="shared" si="0"/>
        <v>41262</v>
      </c>
      <c r="I13" s="60">
        <f t="shared" si="1"/>
        <v>2580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72191</v>
      </c>
      <c r="E14" s="127" t="s">
        <v>136</v>
      </c>
      <c r="F14" s="127" t="s">
        <v>136</v>
      </c>
      <c r="G14" s="127" t="s">
        <v>136</v>
      </c>
      <c r="H14" s="59">
        <f>SUM(D14:G14)</f>
        <v>72191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69454</v>
      </c>
      <c r="E15" s="127" t="s">
        <v>136</v>
      </c>
      <c r="F15" s="127" t="s">
        <v>136</v>
      </c>
      <c r="G15" s="127" t="s">
        <v>136</v>
      </c>
      <c r="H15" s="59">
        <f>SUM(D15:G15)</f>
        <v>69454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5343</v>
      </c>
      <c r="E16" s="127" t="s">
        <v>136</v>
      </c>
      <c r="F16" s="127" t="s">
        <v>136</v>
      </c>
      <c r="G16" s="127" t="s">
        <v>136</v>
      </c>
      <c r="H16" s="59">
        <f t="shared" si="0"/>
        <v>5343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18608</v>
      </c>
      <c r="E17" s="127" t="s">
        <v>136</v>
      </c>
      <c r="F17" s="127" t="s">
        <v>136</v>
      </c>
      <c r="G17" s="59">
        <v>17009</v>
      </c>
      <c r="H17" s="59">
        <f t="shared" si="0"/>
        <v>35617</v>
      </c>
      <c r="I17" s="59">
        <f t="shared" si="1"/>
        <v>17009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25377</v>
      </c>
      <c r="E18" s="127" t="s">
        <v>136</v>
      </c>
      <c r="F18" s="127" t="s">
        <v>136</v>
      </c>
      <c r="G18" s="127" t="s">
        <v>136</v>
      </c>
      <c r="H18" s="59">
        <f t="shared" si="0"/>
        <v>25377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255521</v>
      </c>
      <c r="E19" s="66">
        <f t="shared" si="2"/>
        <v>0</v>
      </c>
      <c r="F19" s="66">
        <f t="shared" si="2"/>
        <v>0</v>
      </c>
      <c r="G19" s="66">
        <f t="shared" si="2"/>
        <v>22753</v>
      </c>
      <c r="H19" s="66">
        <f t="shared" si="2"/>
        <v>278274</v>
      </c>
      <c r="I19" s="67">
        <f t="shared" si="2"/>
        <v>22753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454333</v>
      </c>
      <c r="E20" s="127" t="s">
        <v>136</v>
      </c>
      <c r="F20" s="127" t="s">
        <v>136</v>
      </c>
      <c r="G20" s="59">
        <v>46899</v>
      </c>
      <c r="H20" s="59">
        <f>SUM(D20:G20)</f>
        <v>501232</v>
      </c>
      <c r="I20" s="60">
        <f>+G20+F20+E20</f>
        <v>46899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45657</v>
      </c>
      <c r="E21" s="127" t="s">
        <v>136</v>
      </c>
      <c r="F21" s="127" t="s">
        <v>136</v>
      </c>
      <c r="G21" s="127" t="s">
        <v>136</v>
      </c>
      <c r="H21" s="59">
        <f>SUM(D21:G21)</f>
        <v>45657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100085</v>
      </c>
      <c r="E22" s="127" t="s">
        <v>136</v>
      </c>
      <c r="F22" s="127" t="s">
        <v>136</v>
      </c>
      <c r="G22" s="127" t="s">
        <v>136</v>
      </c>
      <c r="H22" s="59">
        <f>SUM(D22:G22)</f>
        <v>100085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31775</v>
      </c>
      <c r="E23" s="127" t="s">
        <v>136</v>
      </c>
      <c r="F23" s="127" t="s">
        <v>136</v>
      </c>
      <c r="G23" s="127" t="s">
        <v>136</v>
      </c>
      <c r="H23" s="59">
        <f>SUM(D23:G23)</f>
        <v>31775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631850</v>
      </c>
      <c r="E24" s="66">
        <f t="shared" si="3"/>
        <v>0</v>
      </c>
      <c r="F24" s="66">
        <f t="shared" si="3"/>
        <v>0</v>
      </c>
      <c r="G24" s="66">
        <f t="shared" si="3"/>
        <v>46899</v>
      </c>
      <c r="H24" s="66">
        <f t="shared" si="3"/>
        <v>678749</v>
      </c>
      <c r="I24" s="67">
        <f t="shared" si="3"/>
        <v>46899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425125</v>
      </c>
      <c r="E25" s="128" t="s">
        <v>136</v>
      </c>
      <c r="F25" s="128" t="s">
        <v>136</v>
      </c>
      <c r="G25" s="58">
        <v>64982</v>
      </c>
      <c r="H25" s="59">
        <f>SUM(D25:G25)</f>
        <v>490107</v>
      </c>
      <c r="I25" s="60">
        <f>+G25+F25+E25</f>
        <v>64982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479161</v>
      </c>
      <c r="E26" s="128" t="s">
        <v>136</v>
      </c>
      <c r="F26" s="128" t="s">
        <v>136</v>
      </c>
      <c r="G26" s="128" t="s">
        <v>136</v>
      </c>
      <c r="H26" s="59">
        <f>SUM(D26:G26)</f>
        <v>479161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203166</v>
      </c>
      <c r="E27" s="128" t="s">
        <v>136</v>
      </c>
      <c r="F27" s="128" t="s">
        <v>136</v>
      </c>
      <c r="G27" s="128" t="s">
        <v>136</v>
      </c>
      <c r="H27" s="59">
        <f>SUM(D27:G27)</f>
        <v>203166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62506</v>
      </c>
      <c r="E28" s="128" t="s">
        <v>136</v>
      </c>
      <c r="F28" s="128" t="s">
        <v>136</v>
      </c>
      <c r="G28" s="128" t="s">
        <v>136</v>
      </c>
      <c r="H28" s="59">
        <f>SUM(D28:G28)</f>
        <v>62506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1169958</v>
      </c>
      <c r="E29" s="66">
        <f t="shared" si="4"/>
        <v>0</v>
      </c>
      <c r="F29" s="66">
        <f t="shared" si="4"/>
        <v>0</v>
      </c>
      <c r="G29" s="66">
        <f t="shared" si="4"/>
        <v>64982</v>
      </c>
      <c r="H29" s="66">
        <f t="shared" si="4"/>
        <v>1234940</v>
      </c>
      <c r="I29" s="67">
        <f t="shared" si="4"/>
        <v>64982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30330</v>
      </c>
      <c r="E30" s="128" t="s">
        <v>136</v>
      </c>
      <c r="F30" s="128" t="s">
        <v>136</v>
      </c>
      <c r="G30" s="58">
        <v>5807</v>
      </c>
      <c r="H30" s="59">
        <f aca="true" t="shared" si="5" ref="H30:H42">SUM(D30:G30)</f>
        <v>36137</v>
      </c>
      <c r="I30" s="60">
        <f aca="true" t="shared" si="6" ref="I30:I35">+G30+F30+E30</f>
        <v>5807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201247</v>
      </c>
      <c r="E31" s="128" t="s">
        <v>136</v>
      </c>
      <c r="F31" s="128" t="s">
        <v>136</v>
      </c>
      <c r="G31" s="58">
        <v>18753</v>
      </c>
      <c r="H31" s="59">
        <f t="shared" si="5"/>
        <v>220000</v>
      </c>
      <c r="I31" s="60">
        <f t="shared" si="6"/>
        <v>18753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6007</v>
      </c>
      <c r="E32" s="128" t="s">
        <v>136</v>
      </c>
      <c r="F32" s="128" t="s">
        <v>136</v>
      </c>
      <c r="G32" s="58">
        <v>844</v>
      </c>
      <c r="H32" s="59">
        <f t="shared" si="5"/>
        <v>6851</v>
      </c>
      <c r="I32" s="60">
        <f t="shared" si="6"/>
        <v>844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200012</v>
      </c>
      <c r="E33" s="129" t="s">
        <v>136</v>
      </c>
      <c r="F33" s="129" t="s">
        <v>136</v>
      </c>
      <c r="G33" s="129" t="s">
        <v>136</v>
      </c>
      <c r="H33" s="73">
        <f t="shared" si="5"/>
        <v>200012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61067</v>
      </c>
      <c r="E34" s="128" t="s">
        <v>136</v>
      </c>
      <c r="F34" s="128" t="s">
        <v>136</v>
      </c>
      <c r="G34" s="128" t="s">
        <v>136</v>
      </c>
      <c r="H34" s="58">
        <f t="shared" si="5"/>
        <v>61067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58432</v>
      </c>
      <c r="E35" s="128" t="s">
        <v>136</v>
      </c>
      <c r="F35" s="128" t="s">
        <v>136</v>
      </c>
      <c r="G35" s="128" t="s">
        <v>136</v>
      </c>
      <c r="H35" s="58">
        <f t="shared" si="5"/>
        <v>58432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54675</v>
      </c>
      <c r="E36" s="128" t="s">
        <v>136</v>
      </c>
      <c r="F36" s="128" t="s">
        <v>136</v>
      </c>
      <c r="G36" s="128" t="s">
        <v>136</v>
      </c>
      <c r="H36" s="58">
        <f t="shared" si="5"/>
        <v>54675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25838</v>
      </c>
      <c r="E37" s="130" t="s">
        <v>136</v>
      </c>
      <c r="F37" s="130" t="s">
        <v>136</v>
      </c>
      <c r="G37" s="130" t="s">
        <v>136</v>
      </c>
      <c r="H37" s="81">
        <f t="shared" si="5"/>
        <v>25838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1905529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163408</v>
      </c>
      <c r="H39" s="59">
        <f>SUM(D39:G39)</f>
        <v>2068937</v>
      </c>
      <c r="I39" s="59">
        <f t="shared" si="7"/>
        <v>163408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1095091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1095091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5343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5343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18608</v>
      </c>
      <c r="E42" s="127" t="str">
        <f t="shared" si="8"/>
        <v>Blank</v>
      </c>
      <c r="F42" s="127" t="str">
        <f t="shared" si="8"/>
        <v>Blank</v>
      </c>
      <c r="G42" s="59">
        <f t="shared" si="8"/>
        <v>17009</v>
      </c>
      <c r="H42" s="59">
        <f t="shared" si="5"/>
        <v>35617</v>
      </c>
      <c r="I42" s="90">
        <f t="shared" si="7"/>
        <v>17009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3024571</v>
      </c>
      <c r="E43" s="96">
        <f t="shared" si="9"/>
        <v>0</v>
      </c>
      <c r="F43" s="96">
        <f t="shared" si="9"/>
        <v>0</v>
      </c>
      <c r="G43" s="96">
        <f t="shared" si="9"/>
        <v>180417</v>
      </c>
      <c r="H43" s="96">
        <f t="shared" si="9"/>
        <v>3204988</v>
      </c>
      <c r="I43" s="97">
        <f t="shared" si="9"/>
        <v>180417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25838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77006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142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68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207003</v>
      </c>
      <c r="E11" s="126" t="s">
        <v>136</v>
      </c>
      <c r="F11" s="126" t="s">
        <v>136</v>
      </c>
      <c r="G11" s="53">
        <v>20874</v>
      </c>
      <c r="H11" s="54">
        <f aca="true" t="shared" si="0" ref="H11:H18">SUM(D11:G11)</f>
        <v>227877</v>
      </c>
      <c r="I11" s="55">
        <f>+G11+F11+E11</f>
        <v>20874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21347</v>
      </c>
      <c r="E12" s="127" t="s">
        <v>136</v>
      </c>
      <c r="F12" s="127" t="s">
        <v>136</v>
      </c>
      <c r="G12" s="59">
        <v>2176</v>
      </c>
      <c r="H12" s="59">
        <f t="shared" si="0"/>
        <v>23523</v>
      </c>
      <c r="I12" s="60">
        <f aca="true" t="shared" si="1" ref="I12:I18">+G12+F12+E12</f>
        <v>2176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31923</v>
      </c>
      <c r="E13" s="127" t="s">
        <v>136</v>
      </c>
      <c r="F13" s="127" t="s">
        <v>136</v>
      </c>
      <c r="G13" s="59">
        <v>444</v>
      </c>
      <c r="H13" s="59">
        <f t="shared" si="0"/>
        <v>32367</v>
      </c>
      <c r="I13" s="60">
        <f t="shared" si="1"/>
        <v>444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59577</v>
      </c>
      <c r="E14" s="127" t="s">
        <v>136</v>
      </c>
      <c r="F14" s="127" t="s">
        <v>136</v>
      </c>
      <c r="G14" s="127" t="s">
        <v>136</v>
      </c>
      <c r="H14" s="59">
        <f>SUM(D14:G14)</f>
        <v>59577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24286</v>
      </c>
      <c r="E15" s="127" t="s">
        <v>136</v>
      </c>
      <c r="F15" s="127" t="s">
        <v>136</v>
      </c>
      <c r="G15" s="127" t="s">
        <v>136</v>
      </c>
      <c r="H15" s="59">
        <f>SUM(D15:G15)</f>
        <v>24286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1868</v>
      </c>
      <c r="E16" s="127" t="s">
        <v>136</v>
      </c>
      <c r="F16" s="127" t="s">
        <v>136</v>
      </c>
      <c r="G16" s="127" t="s">
        <v>136</v>
      </c>
      <c r="H16" s="59">
        <f t="shared" si="0"/>
        <v>1868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7270</v>
      </c>
      <c r="E17" s="127" t="s">
        <v>136</v>
      </c>
      <c r="F17" s="127" t="s">
        <v>136</v>
      </c>
      <c r="G17" s="59">
        <v>6645</v>
      </c>
      <c r="H17" s="59">
        <f t="shared" si="0"/>
        <v>13915</v>
      </c>
      <c r="I17" s="59">
        <f t="shared" si="1"/>
        <v>6645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8874</v>
      </c>
      <c r="E18" s="127" t="s">
        <v>136</v>
      </c>
      <c r="F18" s="127" t="s">
        <v>136</v>
      </c>
      <c r="G18" s="127" t="s">
        <v>136</v>
      </c>
      <c r="H18" s="59">
        <f t="shared" si="0"/>
        <v>8874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155145</v>
      </c>
      <c r="E19" s="66">
        <f t="shared" si="2"/>
        <v>0</v>
      </c>
      <c r="F19" s="66">
        <f t="shared" si="2"/>
        <v>0</v>
      </c>
      <c r="G19" s="66">
        <f t="shared" si="2"/>
        <v>9265</v>
      </c>
      <c r="H19" s="66">
        <f t="shared" si="2"/>
        <v>164410</v>
      </c>
      <c r="I19" s="67">
        <f t="shared" si="2"/>
        <v>9265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218897</v>
      </c>
      <c r="E20" s="127" t="s">
        <v>136</v>
      </c>
      <c r="F20" s="127" t="s">
        <v>136</v>
      </c>
      <c r="G20" s="59">
        <v>9700</v>
      </c>
      <c r="H20" s="59">
        <f>SUM(D20:G20)</f>
        <v>228597</v>
      </c>
      <c r="I20" s="60">
        <f>+G20+F20+E20</f>
        <v>9700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23080</v>
      </c>
      <c r="E21" s="127" t="s">
        <v>136</v>
      </c>
      <c r="F21" s="127" t="s">
        <v>136</v>
      </c>
      <c r="G21" s="127" t="s">
        <v>136</v>
      </c>
      <c r="H21" s="59">
        <f>SUM(D21:G21)</f>
        <v>23080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78134</v>
      </c>
      <c r="E22" s="127" t="s">
        <v>136</v>
      </c>
      <c r="F22" s="127" t="s">
        <v>136</v>
      </c>
      <c r="G22" s="127" t="s">
        <v>136</v>
      </c>
      <c r="H22" s="59">
        <f>SUM(D22:G22)</f>
        <v>78134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21148</v>
      </c>
      <c r="E23" s="127" t="s">
        <v>136</v>
      </c>
      <c r="F23" s="127" t="s">
        <v>136</v>
      </c>
      <c r="G23" s="127" t="s">
        <v>136</v>
      </c>
      <c r="H23" s="59">
        <f>SUM(D23:G23)</f>
        <v>21148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341259</v>
      </c>
      <c r="E24" s="66">
        <f t="shared" si="3"/>
        <v>0</v>
      </c>
      <c r="F24" s="66">
        <f t="shared" si="3"/>
        <v>0</v>
      </c>
      <c r="G24" s="66">
        <f t="shared" si="3"/>
        <v>9700</v>
      </c>
      <c r="H24" s="66">
        <f t="shared" si="3"/>
        <v>350959</v>
      </c>
      <c r="I24" s="67">
        <f t="shared" si="3"/>
        <v>9700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204825</v>
      </c>
      <c r="E25" s="128" t="s">
        <v>136</v>
      </c>
      <c r="F25" s="128" t="s">
        <v>136</v>
      </c>
      <c r="G25" s="58">
        <v>20874</v>
      </c>
      <c r="H25" s="59">
        <f>SUM(D25:G25)</f>
        <v>225699</v>
      </c>
      <c r="I25" s="60">
        <f>+G25+F25+E25</f>
        <v>20874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267512</v>
      </c>
      <c r="E26" s="128" t="s">
        <v>136</v>
      </c>
      <c r="F26" s="128" t="s">
        <v>136</v>
      </c>
      <c r="G26" s="128" t="s">
        <v>136</v>
      </c>
      <c r="H26" s="59">
        <f>SUM(D26:G26)</f>
        <v>267512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158616</v>
      </c>
      <c r="E27" s="128" t="s">
        <v>136</v>
      </c>
      <c r="F27" s="128" t="s">
        <v>136</v>
      </c>
      <c r="G27" s="128" t="s">
        <v>136</v>
      </c>
      <c r="H27" s="59">
        <f>SUM(D27:G27)</f>
        <v>158616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37166</v>
      </c>
      <c r="E28" s="128" t="s">
        <v>136</v>
      </c>
      <c r="F28" s="128" t="s">
        <v>136</v>
      </c>
      <c r="G28" s="128" t="s">
        <v>136</v>
      </c>
      <c r="H28" s="59">
        <f>SUM(D28:G28)</f>
        <v>37166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668119</v>
      </c>
      <c r="E29" s="66">
        <f t="shared" si="4"/>
        <v>0</v>
      </c>
      <c r="F29" s="66">
        <f t="shared" si="4"/>
        <v>0</v>
      </c>
      <c r="G29" s="66">
        <f t="shared" si="4"/>
        <v>20874</v>
      </c>
      <c r="H29" s="66">
        <f t="shared" si="4"/>
        <v>688993</v>
      </c>
      <c r="I29" s="67">
        <f t="shared" si="4"/>
        <v>20874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14716</v>
      </c>
      <c r="E30" s="128" t="s">
        <v>136</v>
      </c>
      <c r="F30" s="128" t="s">
        <v>136</v>
      </c>
      <c r="G30" s="58">
        <v>3622</v>
      </c>
      <c r="H30" s="59">
        <f aca="true" t="shared" si="5" ref="H30:H42">SUM(D30:G30)</f>
        <v>18338</v>
      </c>
      <c r="I30" s="60">
        <f aca="true" t="shared" si="6" ref="I30:I35">+G30+F30+E30</f>
        <v>3622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96961</v>
      </c>
      <c r="E31" s="128" t="s">
        <v>136</v>
      </c>
      <c r="F31" s="128" t="s">
        <v>136</v>
      </c>
      <c r="G31" s="58">
        <v>9381</v>
      </c>
      <c r="H31" s="59">
        <f t="shared" si="5"/>
        <v>106342</v>
      </c>
      <c r="I31" s="60">
        <f t="shared" si="6"/>
        <v>9381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2894</v>
      </c>
      <c r="E32" s="128" t="s">
        <v>136</v>
      </c>
      <c r="F32" s="128" t="s">
        <v>136</v>
      </c>
      <c r="G32" s="58">
        <v>271</v>
      </c>
      <c r="H32" s="59">
        <f t="shared" si="5"/>
        <v>3165</v>
      </c>
      <c r="I32" s="60">
        <f t="shared" si="6"/>
        <v>271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114686</v>
      </c>
      <c r="E33" s="129" t="s">
        <v>136</v>
      </c>
      <c r="F33" s="129" t="s">
        <v>136</v>
      </c>
      <c r="G33" s="129" t="s">
        <v>136</v>
      </c>
      <c r="H33" s="73">
        <f t="shared" si="5"/>
        <v>114686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35015</v>
      </c>
      <c r="E34" s="128" t="s">
        <v>136</v>
      </c>
      <c r="F34" s="128" t="s">
        <v>136</v>
      </c>
      <c r="G34" s="128" t="s">
        <v>136</v>
      </c>
      <c r="H34" s="58">
        <f t="shared" si="5"/>
        <v>35015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33505</v>
      </c>
      <c r="E35" s="128" t="s">
        <v>136</v>
      </c>
      <c r="F35" s="128" t="s">
        <v>136</v>
      </c>
      <c r="G35" s="128" t="s">
        <v>136</v>
      </c>
      <c r="H35" s="58">
        <f t="shared" si="5"/>
        <v>33505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31351</v>
      </c>
      <c r="E36" s="128" t="s">
        <v>136</v>
      </c>
      <c r="F36" s="128" t="s">
        <v>136</v>
      </c>
      <c r="G36" s="128" t="s">
        <v>136</v>
      </c>
      <c r="H36" s="58">
        <f t="shared" si="5"/>
        <v>31351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14815</v>
      </c>
      <c r="E37" s="130" t="s">
        <v>136</v>
      </c>
      <c r="F37" s="130" t="s">
        <v>136</v>
      </c>
      <c r="G37" s="130" t="s">
        <v>136</v>
      </c>
      <c r="H37" s="81">
        <f t="shared" si="5"/>
        <v>14815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971566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67342</v>
      </c>
      <c r="H39" s="59">
        <f>SUM(D39:G39)</f>
        <v>1038908</v>
      </c>
      <c r="I39" s="59">
        <f t="shared" si="7"/>
        <v>67342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720079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720079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1868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1868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7270</v>
      </c>
      <c r="E42" s="127" t="str">
        <f t="shared" si="8"/>
        <v>Blank</v>
      </c>
      <c r="F42" s="127" t="str">
        <f t="shared" si="8"/>
        <v>Blank</v>
      </c>
      <c r="G42" s="59">
        <f t="shared" si="8"/>
        <v>6645</v>
      </c>
      <c r="H42" s="59">
        <f t="shared" si="5"/>
        <v>13915</v>
      </c>
      <c r="I42" s="90">
        <f t="shared" si="7"/>
        <v>6645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1700783</v>
      </c>
      <c r="E43" s="96">
        <f t="shared" si="9"/>
        <v>0</v>
      </c>
      <c r="F43" s="96">
        <f t="shared" si="9"/>
        <v>0</v>
      </c>
      <c r="G43" s="96">
        <f t="shared" si="9"/>
        <v>73987</v>
      </c>
      <c r="H43" s="96">
        <f t="shared" si="9"/>
        <v>1774770</v>
      </c>
      <c r="I43" s="97">
        <f t="shared" si="9"/>
        <v>73987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14815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37101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141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31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366746</v>
      </c>
      <c r="E11" s="126" t="s">
        <v>136</v>
      </c>
      <c r="F11" s="53">
        <v>41456</v>
      </c>
      <c r="G11" s="53">
        <v>36348</v>
      </c>
      <c r="H11" s="54">
        <f aca="true" t="shared" si="0" ref="H11:H18">SUM(D11:G11)</f>
        <v>444550</v>
      </c>
      <c r="I11" s="55">
        <f>+G11+F11+E11</f>
        <v>77804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23727</v>
      </c>
      <c r="E12" s="127" t="s">
        <v>136</v>
      </c>
      <c r="F12" s="127">
        <v>0</v>
      </c>
      <c r="G12" s="59">
        <v>2190</v>
      </c>
      <c r="H12" s="59">
        <f t="shared" si="0"/>
        <v>25917</v>
      </c>
      <c r="I12" s="60">
        <f aca="true" t="shared" si="1" ref="I12:I18">+G12+F12+E12</f>
        <v>2190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35483</v>
      </c>
      <c r="E13" s="127" t="s">
        <v>136</v>
      </c>
      <c r="F13" s="127">
        <v>0</v>
      </c>
      <c r="G13" s="59">
        <v>2664</v>
      </c>
      <c r="H13" s="59">
        <f t="shared" si="0"/>
        <v>38147</v>
      </c>
      <c r="I13" s="60">
        <f t="shared" si="1"/>
        <v>2664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66220</v>
      </c>
      <c r="E14" s="127" t="s">
        <v>136</v>
      </c>
      <c r="F14" s="127">
        <v>0</v>
      </c>
      <c r="G14" s="127" t="s">
        <v>136</v>
      </c>
      <c r="H14" s="59">
        <f>SUM(D14:G14)</f>
        <v>66220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48075</v>
      </c>
      <c r="E15" s="127" t="s">
        <v>136</v>
      </c>
      <c r="F15" s="127">
        <v>0</v>
      </c>
      <c r="G15" s="127" t="s">
        <v>136</v>
      </c>
      <c r="H15" s="59">
        <f>SUM(D15:G15)</f>
        <v>48075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3698</v>
      </c>
      <c r="E16" s="127" t="s">
        <v>136</v>
      </c>
      <c r="F16" s="127">
        <v>0</v>
      </c>
      <c r="G16" s="127" t="s">
        <v>136</v>
      </c>
      <c r="H16" s="59">
        <f t="shared" si="0"/>
        <v>3698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9588</v>
      </c>
      <c r="E17" s="127" t="s">
        <v>136</v>
      </c>
      <c r="F17" s="127">
        <v>0</v>
      </c>
      <c r="G17" s="59">
        <v>8764</v>
      </c>
      <c r="H17" s="59">
        <f t="shared" si="0"/>
        <v>18352</v>
      </c>
      <c r="I17" s="59">
        <f t="shared" si="1"/>
        <v>8764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17566</v>
      </c>
      <c r="E18" s="127" t="s">
        <v>136</v>
      </c>
      <c r="F18" s="127">
        <v>0</v>
      </c>
      <c r="G18" s="127" t="s">
        <v>136</v>
      </c>
      <c r="H18" s="59">
        <f t="shared" si="0"/>
        <v>17566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204357</v>
      </c>
      <c r="E19" s="66">
        <f t="shared" si="2"/>
        <v>0</v>
      </c>
      <c r="F19" s="66">
        <v>0</v>
      </c>
      <c r="G19" s="66">
        <f aca="true" t="shared" si="3" ref="G19">SUM(G12:G18)</f>
        <v>13618</v>
      </c>
      <c r="H19" s="66">
        <f t="shared" si="2"/>
        <v>217975</v>
      </c>
      <c r="I19" s="67">
        <f t="shared" si="2"/>
        <v>13618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387819</v>
      </c>
      <c r="E20" s="127" t="s">
        <v>136</v>
      </c>
      <c r="F20" s="59">
        <v>-41456</v>
      </c>
      <c r="G20" s="59">
        <v>17186</v>
      </c>
      <c r="H20" s="59">
        <f>SUM(D20:G20)</f>
        <v>363549</v>
      </c>
      <c r="I20" s="60">
        <f>+G20+F20+E20</f>
        <v>-24270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38317</v>
      </c>
      <c r="E21" s="127" t="s">
        <v>136</v>
      </c>
      <c r="F21" s="127">
        <v>0</v>
      </c>
      <c r="G21" s="127" t="s">
        <v>136</v>
      </c>
      <c r="H21" s="59">
        <f>SUM(D21:G21)</f>
        <v>38317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90097</v>
      </c>
      <c r="E22" s="127" t="s">
        <v>136</v>
      </c>
      <c r="F22" s="127">
        <v>0</v>
      </c>
      <c r="G22" s="127" t="s">
        <v>136</v>
      </c>
      <c r="H22" s="59">
        <f>SUM(D22:G22)</f>
        <v>90097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26579</v>
      </c>
      <c r="E23" s="127" t="s">
        <v>136</v>
      </c>
      <c r="F23" s="127">
        <v>0</v>
      </c>
      <c r="G23" s="127" t="s">
        <v>136</v>
      </c>
      <c r="H23" s="59">
        <f>SUM(D23:G23)</f>
        <v>26579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542812</v>
      </c>
      <c r="E24" s="66">
        <f t="shared" si="4"/>
        <v>0</v>
      </c>
      <c r="F24" s="66">
        <v>-41456</v>
      </c>
      <c r="G24" s="66">
        <f aca="true" t="shared" si="5" ref="G24">SUM(G20:G23)</f>
        <v>17186</v>
      </c>
      <c r="H24" s="66">
        <f t="shared" si="4"/>
        <v>518542</v>
      </c>
      <c r="I24" s="67">
        <f t="shared" si="4"/>
        <v>-24270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362888</v>
      </c>
      <c r="E25" s="128" t="s">
        <v>136</v>
      </c>
      <c r="F25" s="128" t="s">
        <v>136</v>
      </c>
      <c r="G25" s="58">
        <v>36982</v>
      </c>
      <c r="H25" s="59">
        <f>SUM(D25:G25)</f>
        <v>399870</v>
      </c>
      <c r="I25" s="60">
        <f>+G25+F25+E25</f>
        <v>36982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386808</v>
      </c>
      <c r="E26" s="128" t="s">
        <v>136</v>
      </c>
      <c r="F26" s="128" t="s">
        <v>136</v>
      </c>
      <c r="G26" s="128" t="s">
        <v>136</v>
      </c>
      <c r="H26" s="59">
        <f>SUM(D26:G26)</f>
        <v>386808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182895</v>
      </c>
      <c r="E27" s="128" t="s">
        <v>136</v>
      </c>
      <c r="F27" s="128" t="s">
        <v>136</v>
      </c>
      <c r="G27" s="128" t="s">
        <v>136</v>
      </c>
      <c r="H27" s="59">
        <f>SUM(D27:G27)</f>
        <v>182895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66387</v>
      </c>
      <c r="E28" s="128" t="s">
        <v>136</v>
      </c>
      <c r="F28" s="128" t="s">
        <v>136</v>
      </c>
      <c r="G28" s="128" t="s">
        <v>136</v>
      </c>
      <c r="H28" s="59">
        <f>SUM(D28:G28)</f>
        <v>66387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998978</v>
      </c>
      <c r="E29" s="66">
        <f t="shared" si="6"/>
        <v>0</v>
      </c>
      <c r="F29" s="66">
        <f t="shared" si="6"/>
        <v>0</v>
      </c>
      <c r="G29" s="66">
        <f t="shared" si="6"/>
        <v>36982</v>
      </c>
      <c r="H29" s="66">
        <f t="shared" si="6"/>
        <v>1035960</v>
      </c>
      <c r="I29" s="67">
        <f t="shared" si="6"/>
        <v>36982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25207</v>
      </c>
      <c r="E30" s="128" t="s">
        <v>136</v>
      </c>
      <c r="F30" s="128" t="s">
        <v>136</v>
      </c>
      <c r="G30" s="58">
        <v>4907</v>
      </c>
      <c r="H30" s="59">
        <f aca="true" t="shared" si="7" ref="H30:H42">SUM(D30:G30)</f>
        <v>30114</v>
      </c>
      <c r="I30" s="60">
        <f aca="true" t="shared" si="8" ref="I30:I35">+G30+F30+E30</f>
        <v>4907</v>
      </c>
      <c r="K30" s="10"/>
      <c r="L30" s="12"/>
    </row>
    <row r="31" spans="1:12" ht="18" customHeight="1">
      <c r="A31" s="39" t="s">
        <v>77</v>
      </c>
      <c r="B31" s="34" t="s">
        <v>23</v>
      </c>
      <c r="C31" s="44" t="s">
        <v>102</v>
      </c>
      <c r="D31" s="58">
        <v>171785</v>
      </c>
      <c r="E31" s="128" t="s">
        <v>136</v>
      </c>
      <c r="F31" s="128" t="s">
        <v>136</v>
      </c>
      <c r="G31" s="58">
        <v>16008</v>
      </c>
      <c r="H31" s="59">
        <f t="shared" si="7"/>
        <v>187793</v>
      </c>
      <c r="I31" s="60">
        <f t="shared" si="8"/>
        <v>16008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5127</v>
      </c>
      <c r="E32" s="128" t="s">
        <v>136</v>
      </c>
      <c r="F32" s="128" t="s">
        <v>136</v>
      </c>
      <c r="G32" s="58">
        <v>479</v>
      </c>
      <c r="H32" s="59">
        <f t="shared" si="7"/>
        <v>5606</v>
      </c>
      <c r="I32" s="60">
        <f t="shared" si="8"/>
        <v>479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170099</v>
      </c>
      <c r="E33" s="129" t="s">
        <v>136</v>
      </c>
      <c r="F33" s="129" t="s">
        <v>136</v>
      </c>
      <c r="G33" s="129" t="s">
        <v>136</v>
      </c>
      <c r="H33" s="73">
        <f t="shared" si="7"/>
        <v>170099</v>
      </c>
      <c r="I33" s="74">
        <f t="shared" si="8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51934</v>
      </c>
      <c r="E34" s="128" t="s">
        <v>136</v>
      </c>
      <c r="F34" s="128" t="s">
        <v>136</v>
      </c>
      <c r="G34" s="128" t="s">
        <v>136</v>
      </c>
      <c r="H34" s="58">
        <f t="shared" si="7"/>
        <v>51934</v>
      </c>
      <c r="I34" s="77">
        <f t="shared" si="8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49693</v>
      </c>
      <c r="E35" s="128" t="s">
        <v>136</v>
      </c>
      <c r="F35" s="128" t="s">
        <v>136</v>
      </c>
      <c r="G35" s="128" t="s">
        <v>136</v>
      </c>
      <c r="H35" s="58">
        <f t="shared" si="7"/>
        <v>49693</v>
      </c>
      <c r="I35" s="77">
        <f t="shared" si="8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46498</v>
      </c>
      <c r="E36" s="128" t="s">
        <v>136</v>
      </c>
      <c r="F36" s="128" t="s">
        <v>136</v>
      </c>
      <c r="G36" s="128" t="s">
        <v>136</v>
      </c>
      <c r="H36" s="58">
        <f t="shared" si="7"/>
        <v>46498</v>
      </c>
      <c r="I36" s="77">
        <f aca="true" t="shared" si="9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21974</v>
      </c>
      <c r="E37" s="130" t="s">
        <v>136</v>
      </c>
      <c r="F37" s="130" t="s">
        <v>136</v>
      </c>
      <c r="G37" s="130" t="s">
        <v>136</v>
      </c>
      <c r="H37" s="81">
        <f t="shared" si="7"/>
        <v>21974</v>
      </c>
      <c r="I37" s="82">
        <f t="shared" si="9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7"/>
        <v>100000</v>
      </c>
      <c r="I38" s="87">
        <f t="shared" si="9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1641847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116764</v>
      </c>
      <c r="H39" s="59">
        <f>SUM(D39:G39)</f>
        <v>1758611</v>
      </c>
      <c r="I39" s="59">
        <f t="shared" si="9"/>
        <v>116764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929978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929978</v>
      </c>
      <c r="I40" s="90">
        <f t="shared" si="9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3698</v>
      </c>
      <c r="E41" s="127" t="str">
        <f aca="true" t="shared" si="10" ref="E41:G42">+E16</f>
        <v>Blank</v>
      </c>
      <c r="F41" s="127">
        <f t="shared" si="10"/>
        <v>0</v>
      </c>
      <c r="G41" s="127" t="str">
        <f t="shared" si="10"/>
        <v>Blank</v>
      </c>
      <c r="H41" s="59">
        <f t="shared" si="7"/>
        <v>3698</v>
      </c>
      <c r="I41" s="90">
        <f t="shared" si="9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9588</v>
      </c>
      <c r="E42" s="127" t="str">
        <f t="shared" si="10"/>
        <v>Blank</v>
      </c>
      <c r="F42" s="127">
        <f t="shared" si="10"/>
        <v>0</v>
      </c>
      <c r="G42" s="59">
        <f t="shared" si="10"/>
        <v>8764</v>
      </c>
      <c r="H42" s="59">
        <f t="shared" si="7"/>
        <v>18352</v>
      </c>
      <c r="I42" s="90">
        <f t="shared" si="9"/>
        <v>8764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1" ref="D43:I43">SUM(D39:D42)</f>
        <v>2585111</v>
      </c>
      <c r="E43" s="96">
        <f t="shared" si="11"/>
        <v>0</v>
      </c>
      <c r="F43" s="96">
        <f t="shared" si="11"/>
        <v>0</v>
      </c>
      <c r="G43" s="96">
        <f t="shared" si="11"/>
        <v>125528</v>
      </c>
      <c r="H43" s="96">
        <f t="shared" si="11"/>
        <v>2710639</v>
      </c>
      <c r="I43" s="97">
        <f t="shared" si="11"/>
        <v>125528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21974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65733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140</v>
      </c>
    </row>
    <row r="2" spans="1:9" ht="15">
      <c r="A2" s="5" t="s">
        <v>1</v>
      </c>
      <c r="B2" s="5"/>
      <c r="H2" s="17" t="s">
        <v>2</v>
      </c>
      <c r="I2" s="8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62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655129</v>
      </c>
      <c r="E11" s="126" t="s">
        <v>136</v>
      </c>
      <c r="F11" s="53">
        <v>-363464</v>
      </c>
      <c r="G11" s="53">
        <v>31074</v>
      </c>
      <c r="H11" s="54">
        <f aca="true" t="shared" si="0" ref="H11:H18">SUM(D11:G11)</f>
        <v>322739</v>
      </c>
      <c r="I11" s="55">
        <f>+G11+F11+E11</f>
        <v>-332390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28925</v>
      </c>
      <c r="E12" s="127" t="s">
        <v>136</v>
      </c>
      <c r="F12" s="127">
        <v>0</v>
      </c>
      <c r="G12" s="59">
        <v>4556</v>
      </c>
      <c r="H12" s="59">
        <f t="shared" si="0"/>
        <v>33481</v>
      </c>
      <c r="I12" s="60">
        <f aca="true" t="shared" si="1" ref="I12:I18">+G12+F12+E12</f>
        <v>4556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43256</v>
      </c>
      <c r="E13" s="127" t="s">
        <v>136</v>
      </c>
      <c r="F13" s="127">
        <v>0</v>
      </c>
      <c r="G13" s="59">
        <v>1829</v>
      </c>
      <c r="H13" s="59">
        <f t="shared" si="0"/>
        <v>45085</v>
      </c>
      <c r="I13" s="60">
        <f t="shared" si="1"/>
        <v>1829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80728</v>
      </c>
      <c r="E14" s="127" t="s">
        <v>136</v>
      </c>
      <c r="F14" s="127">
        <v>0</v>
      </c>
      <c r="G14" s="127" t="s">
        <v>136</v>
      </c>
      <c r="H14" s="59">
        <f>SUM(D14:G14)</f>
        <v>80728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100023</v>
      </c>
      <c r="E15" s="127" t="s">
        <v>136</v>
      </c>
      <c r="F15" s="127">
        <v>0</v>
      </c>
      <c r="G15" s="127" t="s">
        <v>136</v>
      </c>
      <c r="H15" s="59">
        <f>SUM(D15:G15)</f>
        <v>100023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7694</v>
      </c>
      <c r="E16" s="127" t="s">
        <v>136</v>
      </c>
      <c r="F16" s="127">
        <v>0</v>
      </c>
      <c r="G16" s="127" t="s">
        <v>136</v>
      </c>
      <c r="H16" s="59">
        <f t="shared" si="0"/>
        <v>7694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19343</v>
      </c>
      <c r="E17" s="127" t="s">
        <v>136</v>
      </c>
      <c r="F17" s="127">
        <v>0</v>
      </c>
      <c r="G17" s="59">
        <v>17681</v>
      </c>
      <c r="H17" s="59">
        <f t="shared" si="0"/>
        <v>37024</v>
      </c>
      <c r="I17" s="59">
        <f t="shared" si="1"/>
        <v>17681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36547</v>
      </c>
      <c r="E18" s="127" t="s">
        <v>136</v>
      </c>
      <c r="F18" s="127">
        <v>0</v>
      </c>
      <c r="G18" s="127" t="s">
        <v>136</v>
      </c>
      <c r="H18" s="59">
        <f t="shared" si="0"/>
        <v>36547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316516</v>
      </c>
      <c r="E19" s="66">
        <f t="shared" si="2"/>
        <v>0</v>
      </c>
      <c r="F19" s="66">
        <v>0</v>
      </c>
      <c r="G19" s="66">
        <f aca="true" t="shared" si="3" ref="G19">SUM(G12:G18)</f>
        <v>24066</v>
      </c>
      <c r="H19" s="66">
        <f t="shared" si="2"/>
        <v>340582</v>
      </c>
      <c r="I19" s="67">
        <f t="shared" si="2"/>
        <v>24066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692772</v>
      </c>
      <c r="E20" s="127" t="s">
        <v>136</v>
      </c>
      <c r="F20" s="59">
        <v>78667</v>
      </c>
      <c r="G20" s="59">
        <v>30700</v>
      </c>
      <c r="H20" s="59">
        <f>SUM(D20:G20)</f>
        <v>802139</v>
      </c>
      <c r="I20" s="60">
        <f>+G20+F20+E20</f>
        <v>109367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72699</v>
      </c>
      <c r="E21" s="127" t="s">
        <v>136</v>
      </c>
      <c r="F21" s="127">
        <v>0</v>
      </c>
      <c r="G21" s="127" t="s">
        <v>136</v>
      </c>
      <c r="H21" s="59">
        <f>SUM(D21:G21)</f>
        <v>72699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138765</v>
      </c>
      <c r="E22" s="127" t="s">
        <v>136</v>
      </c>
      <c r="F22" s="127">
        <v>0</v>
      </c>
      <c r="G22" s="127" t="s">
        <v>136</v>
      </c>
      <c r="H22" s="59">
        <f>SUM(D22:G22)</f>
        <v>138765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96236</v>
      </c>
      <c r="E23" s="127" t="s">
        <v>136</v>
      </c>
      <c r="F23" s="127">
        <v>0</v>
      </c>
      <c r="G23" s="127" t="s">
        <v>136</v>
      </c>
      <c r="H23" s="59">
        <f>SUM(D23:G23)</f>
        <v>96236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1000472</v>
      </c>
      <c r="E24" s="66">
        <f t="shared" si="4"/>
        <v>0</v>
      </c>
      <c r="F24" s="66">
        <v>78667</v>
      </c>
      <c r="G24" s="66">
        <f aca="true" t="shared" si="5" ref="G24">SUM(G20:G23)</f>
        <v>30700</v>
      </c>
      <c r="H24" s="66">
        <f t="shared" si="4"/>
        <v>1109839</v>
      </c>
      <c r="I24" s="67">
        <f t="shared" si="4"/>
        <v>109367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648236</v>
      </c>
      <c r="E25" s="128" t="s">
        <v>136</v>
      </c>
      <c r="F25" s="58">
        <v>284797</v>
      </c>
      <c r="G25" s="58">
        <v>66063</v>
      </c>
      <c r="H25" s="59">
        <f>SUM(D25:G25)</f>
        <v>999096</v>
      </c>
      <c r="I25" s="60">
        <f>+G25+F25+E25</f>
        <v>350860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834949</v>
      </c>
      <c r="E26" s="128" t="s">
        <v>136</v>
      </c>
      <c r="F26" s="128">
        <v>0</v>
      </c>
      <c r="G26" s="128" t="s">
        <v>136</v>
      </c>
      <c r="H26" s="59">
        <f>SUM(D26:G26)</f>
        <v>834949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281669</v>
      </c>
      <c r="E27" s="128" t="s">
        <v>136</v>
      </c>
      <c r="F27" s="128">
        <v>0</v>
      </c>
      <c r="G27" s="128" t="s">
        <v>136</v>
      </c>
      <c r="H27" s="59">
        <f>SUM(D27:G27)</f>
        <v>281669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174480</v>
      </c>
      <c r="E28" s="128" t="s">
        <v>136</v>
      </c>
      <c r="F28" s="128">
        <v>0</v>
      </c>
      <c r="G28" s="128" t="s">
        <v>136</v>
      </c>
      <c r="H28" s="59">
        <f>SUM(D28:G28)</f>
        <v>174480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1939334</v>
      </c>
      <c r="E29" s="66">
        <f t="shared" si="6"/>
        <v>0</v>
      </c>
      <c r="F29" s="66">
        <v>284797</v>
      </c>
      <c r="G29" s="66">
        <f aca="true" t="shared" si="7" ref="G29">SUM(G25:G28)</f>
        <v>66063</v>
      </c>
      <c r="H29" s="66">
        <f t="shared" si="6"/>
        <v>2290194</v>
      </c>
      <c r="I29" s="67">
        <f t="shared" si="6"/>
        <v>350860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46363</v>
      </c>
      <c r="E30" s="128" t="s">
        <v>136</v>
      </c>
      <c r="F30" s="128" t="s">
        <v>136</v>
      </c>
      <c r="G30" s="58">
        <v>9208</v>
      </c>
      <c r="H30" s="59">
        <f aca="true" t="shared" si="8" ref="H30:H42">SUM(D30:G30)</f>
        <v>55571</v>
      </c>
      <c r="I30" s="60">
        <f aca="true" t="shared" si="9" ref="I30:I35">+G30+F30+E30</f>
        <v>9208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306864</v>
      </c>
      <c r="E31" s="128" t="s">
        <v>136</v>
      </c>
      <c r="F31" s="128" t="s">
        <v>136</v>
      </c>
      <c r="G31" s="58">
        <v>29541</v>
      </c>
      <c r="H31" s="59">
        <f t="shared" si="8"/>
        <v>336405</v>
      </c>
      <c r="I31" s="60">
        <f t="shared" si="9"/>
        <v>29541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9159</v>
      </c>
      <c r="E32" s="128" t="s">
        <v>136</v>
      </c>
      <c r="F32" s="128" t="s">
        <v>136</v>
      </c>
      <c r="G32" s="58">
        <v>856</v>
      </c>
      <c r="H32" s="59">
        <f t="shared" si="8"/>
        <v>10015</v>
      </c>
      <c r="I32" s="60">
        <f t="shared" si="9"/>
        <v>856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261743</v>
      </c>
      <c r="E33" s="129" t="s">
        <v>136</v>
      </c>
      <c r="F33" s="129" t="s">
        <v>136</v>
      </c>
      <c r="G33" s="129" t="s">
        <v>136</v>
      </c>
      <c r="H33" s="73">
        <f t="shared" si="8"/>
        <v>261743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79915</v>
      </c>
      <c r="E34" s="128" t="s">
        <v>136</v>
      </c>
      <c r="F34" s="128" t="s">
        <v>136</v>
      </c>
      <c r="G34" s="128" t="s">
        <v>136</v>
      </c>
      <c r="H34" s="58">
        <f t="shared" si="8"/>
        <v>79915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76466</v>
      </c>
      <c r="E35" s="128" t="s">
        <v>136</v>
      </c>
      <c r="F35" s="128" t="s">
        <v>136</v>
      </c>
      <c r="G35" s="128" t="s">
        <v>136</v>
      </c>
      <c r="H35" s="58">
        <f t="shared" si="8"/>
        <v>76466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71550</v>
      </c>
      <c r="E36" s="128" t="s">
        <v>136</v>
      </c>
      <c r="F36" s="128" t="s">
        <v>136</v>
      </c>
      <c r="G36" s="128" t="s">
        <v>136</v>
      </c>
      <c r="H36" s="58">
        <f t="shared" si="8"/>
        <v>71550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33812</v>
      </c>
      <c r="E37" s="130" t="s">
        <v>136</v>
      </c>
      <c r="F37" s="130" t="s">
        <v>136</v>
      </c>
      <c r="G37" s="130" t="s">
        <v>136</v>
      </c>
      <c r="H37" s="81">
        <f t="shared" si="8"/>
        <v>33812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2963163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173827</v>
      </c>
      <c r="H39" s="59">
        <f>SUM(D39:G39)</f>
        <v>3136990</v>
      </c>
      <c r="I39" s="59">
        <f t="shared" si="10"/>
        <v>173827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1645380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1645380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7694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7694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19343</v>
      </c>
      <c r="E42" s="127" t="str">
        <f t="shared" si="11"/>
        <v>Blank</v>
      </c>
      <c r="F42" s="127">
        <f t="shared" si="11"/>
        <v>0</v>
      </c>
      <c r="G42" s="59">
        <f t="shared" si="11"/>
        <v>17681</v>
      </c>
      <c r="H42" s="59">
        <f t="shared" si="8"/>
        <v>37024</v>
      </c>
      <c r="I42" s="90">
        <f t="shared" si="10"/>
        <v>17681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4635580</v>
      </c>
      <c r="E43" s="96">
        <f t="shared" si="12"/>
        <v>0</v>
      </c>
      <c r="F43" s="96">
        <f t="shared" si="12"/>
        <v>0</v>
      </c>
      <c r="G43" s="96">
        <f t="shared" si="12"/>
        <v>191508</v>
      </c>
      <c r="H43" s="96">
        <f t="shared" si="12"/>
        <v>4827088</v>
      </c>
      <c r="I43" s="97">
        <f t="shared" si="12"/>
        <v>191508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33812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117420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1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pageSetUpPr fitToPage="1"/>
  </sheetPr>
  <dimension ref="A1:AS65"/>
  <sheetViews>
    <sheetView tabSelected="1" view="pageBreakPreview" zoomScale="60" workbookViewId="0" topLeftCell="A1">
      <selection activeCell="A5" sqref="A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170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180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89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386708</v>
      </c>
      <c r="E11" s="126" t="s">
        <v>136</v>
      </c>
      <c r="F11" s="53">
        <v>134518</v>
      </c>
      <c r="G11" s="53">
        <v>38597</v>
      </c>
      <c r="H11" s="54">
        <f aca="true" t="shared" si="0" ref="H11:H18">SUM(D11:G11)</f>
        <v>559823</v>
      </c>
      <c r="I11" s="55">
        <f>+G11+F11+E11</f>
        <v>173115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25749</v>
      </c>
      <c r="E12" s="127" t="s">
        <v>136</v>
      </c>
      <c r="F12" s="127">
        <v>0</v>
      </c>
      <c r="G12" s="59">
        <v>4396</v>
      </c>
      <c r="H12" s="59">
        <f t="shared" si="0"/>
        <v>30145</v>
      </c>
      <c r="I12" s="60">
        <f aca="true" t="shared" si="1" ref="I12:I18">+G12+F12+E12</f>
        <v>4396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38506</v>
      </c>
      <c r="E13" s="127" t="s">
        <v>136</v>
      </c>
      <c r="F13" s="127">
        <v>0</v>
      </c>
      <c r="G13" s="59">
        <v>3172</v>
      </c>
      <c r="H13" s="59">
        <f t="shared" si="0"/>
        <v>41678</v>
      </c>
      <c r="I13" s="60">
        <f t="shared" si="1"/>
        <v>3172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71862</v>
      </c>
      <c r="E14" s="127" t="s">
        <v>136</v>
      </c>
      <c r="F14" s="127">
        <v>0</v>
      </c>
      <c r="G14" s="127" t="s">
        <v>136</v>
      </c>
      <c r="H14" s="59">
        <f>SUM(D14:G14)</f>
        <v>71862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68277</v>
      </c>
      <c r="E15" s="127" t="s">
        <v>136</v>
      </c>
      <c r="F15" s="127">
        <v>0</v>
      </c>
      <c r="G15" s="127" t="s">
        <v>136</v>
      </c>
      <c r="H15" s="59">
        <f>SUM(D15:G15)</f>
        <v>68277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5252</v>
      </c>
      <c r="E16" s="127" t="s">
        <v>136</v>
      </c>
      <c r="F16" s="127">
        <v>0</v>
      </c>
      <c r="G16" s="127" t="s">
        <v>136</v>
      </c>
      <c r="H16" s="59">
        <f t="shared" si="0"/>
        <v>5252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11608</v>
      </c>
      <c r="E17" s="127" t="s">
        <v>136</v>
      </c>
      <c r="F17" s="127">
        <v>0</v>
      </c>
      <c r="G17" s="59">
        <v>10610</v>
      </c>
      <c r="H17" s="59">
        <f t="shared" si="0"/>
        <v>22218</v>
      </c>
      <c r="I17" s="59">
        <f t="shared" si="1"/>
        <v>10610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24947</v>
      </c>
      <c r="E18" s="127" t="s">
        <v>136</v>
      </c>
      <c r="F18" s="127">
        <v>0</v>
      </c>
      <c r="G18" s="127" t="s">
        <v>136</v>
      </c>
      <c r="H18" s="59">
        <f t="shared" si="0"/>
        <v>24947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>SUM(D12:D18)</f>
        <v>246201</v>
      </c>
      <c r="E19" s="66">
        <f>SUM(E12:E18)</f>
        <v>0</v>
      </c>
      <c r="F19" s="66">
        <v>0</v>
      </c>
      <c r="G19" s="66">
        <f aca="true" t="shared" si="2" ref="G19">SUM(G12:G18)</f>
        <v>18178</v>
      </c>
      <c r="H19" s="66">
        <f>SUM(H12:H18)</f>
        <v>264379</v>
      </c>
      <c r="I19" s="67">
        <f>SUM(I12:I18)</f>
        <v>18178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408928</v>
      </c>
      <c r="E20" s="127" t="s">
        <v>136</v>
      </c>
      <c r="F20" s="127">
        <v>0</v>
      </c>
      <c r="G20" s="59">
        <v>43188</v>
      </c>
      <c r="H20" s="59">
        <f>SUM(D20:G20)</f>
        <v>452116</v>
      </c>
      <c r="I20" s="60">
        <f>+G20+F20+E20</f>
        <v>43188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44569</v>
      </c>
      <c r="E21" s="127" t="s">
        <v>136</v>
      </c>
      <c r="F21" s="127">
        <v>0</v>
      </c>
      <c r="G21" s="127" t="s">
        <v>136</v>
      </c>
      <c r="H21" s="59">
        <f>SUM(D21:G21)</f>
        <v>44569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108715</v>
      </c>
      <c r="E22" s="127" t="s">
        <v>136</v>
      </c>
      <c r="F22" s="127">
        <v>0</v>
      </c>
      <c r="G22" s="127" t="s">
        <v>136</v>
      </c>
      <c r="H22" s="59">
        <f>SUM(D22:G22)</f>
        <v>108715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36882</v>
      </c>
      <c r="E23" s="127" t="s">
        <v>136</v>
      </c>
      <c r="F23" s="127">
        <v>0</v>
      </c>
      <c r="G23" s="127" t="s">
        <v>136</v>
      </c>
      <c r="H23" s="59">
        <f>SUM(D23:G23)</f>
        <v>36882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>SUM(D20:D23)</f>
        <v>599094</v>
      </c>
      <c r="E24" s="66">
        <f>SUM(E20:E23)</f>
        <v>0</v>
      </c>
      <c r="F24" s="66">
        <v>0</v>
      </c>
      <c r="G24" s="66">
        <f aca="true" t="shared" si="3" ref="G24">SUM(G20:G23)</f>
        <v>43188</v>
      </c>
      <c r="H24" s="66">
        <f>SUM(H20:H23)</f>
        <v>642282</v>
      </c>
      <c r="I24" s="67">
        <f>SUM(I20:I23)</f>
        <v>43188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382639</v>
      </c>
      <c r="E25" s="128" t="s">
        <v>136</v>
      </c>
      <c r="F25" s="58">
        <v>-134518</v>
      </c>
      <c r="G25" s="58">
        <v>59278</v>
      </c>
      <c r="H25" s="59">
        <f>SUM(D25:G25)</f>
        <v>307399</v>
      </c>
      <c r="I25" s="60">
        <f>+G25+F25+E25</f>
        <v>-75240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548946</v>
      </c>
      <c r="E26" s="128" t="s">
        <v>136</v>
      </c>
      <c r="F26" s="128">
        <v>0</v>
      </c>
      <c r="G26" s="128" t="s">
        <v>136</v>
      </c>
      <c r="H26" s="59">
        <f>SUM(D26:G26)</f>
        <v>548946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220680</v>
      </c>
      <c r="E27" s="128" t="s">
        <v>136</v>
      </c>
      <c r="F27" s="128">
        <v>0</v>
      </c>
      <c r="G27" s="128" t="s">
        <v>136</v>
      </c>
      <c r="H27" s="59">
        <f>SUM(D27:G27)</f>
        <v>220680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59842</v>
      </c>
      <c r="E28" s="128" t="s">
        <v>136</v>
      </c>
      <c r="F28" s="128">
        <v>0</v>
      </c>
      <c r="G28" s="128" t="s">
        <v>136</v>
      </c>
      <c r="H28" s="59">
        <f>SUM(D28:G28)</f>
        <v>59842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>SUM(D25:D28)</f>
        <v>1212107</v>
      </c>
      <c r="E29" s="66">
        <f>SUM(E25:E28)</f>
        <v>0</v>
      </c>
      <c r="F29" s="66">
        <v>-134518</v>
      </c>
      <c r="G29" s="66">
        <f aca="true" t="shared" si="4" ref="G29">SUM(G25:G28)</f>
        <v>59278</v>
      </c>
      <c r="H29" s="66">
        <f>SUM(H25:H28)</f>
        <v>1136867</v>
      </c>
      <c r="I29" s="67">
        <f>SUM(I25:I28)</f>
        <v>-75240</v>
      </c>
      <c r="K29" s="10"/>
    </row>
    <row r="30" spans="1:12" ht="18" customHeight="1">
      <c r="A30" s="39" t="s">
        <v>76</v>
      </c>
      <c r="B30" s="34" t="s">
        <v>22</v>
      </c>
      <c r="C30" s="44" t="s">
        <v>101</v>
      </c>
      <c r="D30" s="58">
        <v>26542</v>
      </c>
      <c r="E30" s="128" t="s">
        <v>136</v>
      </c>
      <c r="F30" s="128">
        <v>0</v>
      </c>
      <c r="G30" s="58">
        <v>6565</v>
      </c>
      <c r="H30" s="59">
        <f aca="true" t="shared" si="5" ref="H30:H42">SUM(D30:G30)</f>
        <v>33107</v>
      </c>
      <c r="I30" s="60">
        <f aca="true" t="shared" si="6" ref="I30:I35">+G30+F30+E30</f>
        <v>6565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181135</v>
      </c>
      <c r="E31" s="128" t="s">
        <v>136</v>
      </c>
      <c r="F31" s="128">
        <v>0</v>
      </c>
      <c r="G31" s="58">
        <v>26888</v>
      </c>
      <c r="H31" s="59">
        <f t="shared" si="5"/>
        <v>208023</v>
      </c>
      <c r="I31" s="60">
        <f t="shared" si="6"/>
        <v>26888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5406</v>
      </c>
      <c r="E32" s="128" t="s">
        <v>136</v>
      </c>
      <c r="F32" s="128">
        <v>0</v>
      </c>
      <c r="G32" s="58">
        <v>770</v>
      </c>
      <c r="H32" s="59">
        <f t="shared" si="5"/>
        <v>6176</v>
      </c>
      <c r="I32" s="60">
        <f t="shared" si="6"/>
        <v>770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181775</v>
      </c>
      <c r="E33" s="129" t="s">
        <v>136</v>
      </c>
      <c r="F33" s="129" t="s">
        <v>136</v>
      </c>
      <c r="G33" s="129" t="s">
        <v>136</v>
      </c>
      <c r="H33" s="73">
        <f t="shared" si="5"/>
        <v>181775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55499</v>
      </c>
      <c r="E34" s="128" t="s">
        <v>136</v>
      </c>
      <c r="F34" s="128" t="s">
        <v>136</v>
      </c>
      <c r="G34" s="128" t="s">
        <v>136</v>
      </c>
      <c r="H34" s="58">
        <f t="shared" si="5"/>
        <v>55499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53104</v>
      </c>
      <c r="E35" s="128" t="s">
        <v>136</v>
      </c>
      <c r="F35" s="128" t="s">
        <v>136</v>
      </c>
      <c r="G35" s="128" t="s">
        <v>136</v>
      </c>
      <c r="H35" s="58">
        <f t="shared" si="5"/>
        <v>53104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49690</v>
      </c>
      <c r="E36" s="128" t="s">
        <v>136</v>
      </c>
      <c r="F36" s="128" t="s">
        <v>136</v>
      </c>
      <c r="G36" s="128" t="s">
        <v>136</v>
      </c>
      <c r="H36" s="58">
        <f t="shared" si="5"/>
        <v>49690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23482</v>
      </c>
      <c r="E37" s="130" t="s">
        <v>136</v>
      </c>
      <c r="F37" s="130" t="s">
        <v>136</v>
      </c>
      <c r="G37" s="130" t="s">
        <v>136</v>
      </c>
      <c r="H37" s="81">
        <f t="shared" si="5"/>
        <v>23482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1734112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182854</v>
      </c>
      <c r="H39" s="59">
        <f>SUM(D39:G39)</f>
        <v>1916966</v>
      </c>
      <c r="I39" s="59">
        <f t="shared" si="7"/>
        <v>182854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1187996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1187996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5252</v>
      </c>
      <c r="E41" s="127" t="str">
        <f aca="true" t="shared" si="8" ref="E41:G42">+E16</f>
        <v>Blank</v>
      </c>
      <c r="F41" s="127">
        <f t="shared" si="8"/>
        <v>0</v>
      </c>
      <c r="G41" s="127" t="str">
        <f t="shared" si="8"/>
        <v>Blank</v>
      </c>
      <c r="H41" s="59">
        <f t="shared" si="5"/>
        <v>5252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11608</v>
      </c>
      <c r="E42" s="127" t="str">
        <f t="shared" si="8"/>
        <v>Blank</v>
      </c>
      <c r="F42" s="127">
        <f t="shared" si="8"/>
        <v>0</v>
      </c>
      <c r="G42" s="59">
        <f t="shared" si="8"/>
        <v>10610</v>
      </c>
      <c r="H42" s="59">
        <f t="shared" si="5"/>
        <v>22218</v>
      </c>
      <c r="I42" s="90">
        <f t="shared" si="7"/>
        <v>10610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2938968</v>
      </c>
      <c r="E43" s="96">
        <f t="shared" si="9"/>
        <v>0</v>
      </c>
      <c r="F43" s="96">
        <f t="shared" si="9"/>
        <v>0</v>
      </c>
      <c r="G43" s="96">
        <f t="shared" si="9"/>
        <v>193464</v>
      </c>
      <c r="H43" s="96">
        <f t="shared" si="9"/>
        <v>3132432</v>
      </c>
      <c r="I43" s="97">
        <f t="shared" si="9"/>
        <v>193464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23482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69310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169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4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1974651</v>
      </c>
      <c r="E11" s="126" t="s">
        <v>136</v>
      </c>
      <c r="F11" s="53">
        <v>208429</v>
      </c>
      <c r="G11" s="53">
        <v>198240</v>
      </c>
      <c r="H11" s="54">
        <f aca="true" t="shared" si="0" ref="H11:H18">SUM(D11:G11)</f>
        <v>2381320</v>
      </c>
      <c r="I11" s="55">
        <f>+G11+F11+E11</f>
        <v>406669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62422</v>
      </c>
      <c r="E12" s="127" t="s">
        <v>136</v>
      </c>
      <c r="F12" s="127">
        <v>0</v>
      </c>
      <c r="G12" s="59">
        <v>19805</v>
      </c>
      <c r="H12" s="59">
        <f t="shared" si="0"/>
        <v>82227</v>
      </c>
      <c r="I12" s="60">
        <f aca="true" t="shared" si="1" ref="I12:I18">+G12+F12+E12</f>
        <v>19805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93349</v>
      </c>
      <c r="E13" s="127" t="s">
        <v>136</v>
      </c>
      <c r="F13" s="127">
        <v>0</v>
      </c>
      <c r="G13" s="59">
        <v>8667</v>
      </c>
      <c r="H13" s="59">
        <f t="shared" si="0"/>
        <v>102016</v>
      </c>
      <c r="I13" s="60">
        <f t="shared" si="1"/>
        <v>8667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174215</v>
      </c>
      <c r="E14" s="127" t="s">
        <v>136</v>
      </c>
      <c r="F14" s="127">
        <v>0</v>
      </c>
      <c r="G14" s="127" t="s">
        <v>136</v>
      </c>
      <c r="H14" s="59">
        <f>SUM(D14:G14)</f>
        <v>174215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434782</v>
      </c>
      <c r="E15" s="127" t="s">
        <v>136</v>
      </c>
      <c r="F15" s="127">
        <v>0</v>
      </c>
      <c r="G15" s="127" t="s">
        <v>136</v>
      </c>
      <c r="H15" s="59">
        <f>SUM(D15:G15)</f>
        <v>434782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33445</v>
      </c>
      <c r="E16" s="127" t="s">
        <v>136</v>
      </c>
      <c r="F16" s="127">
        <v>0</v>
      </c>
      <c r="G16" s="127" t="s">
        <v>136</v>
      </c>
      <c r="H16" s="59">
        <f t="shared" si="0"/>
        <v>33445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61472</v>
      </c>
      <c r="E17" s="127" t="s">
        <v>136</v>
      </c>
      <c r="F17" s="127">
        <v>0</v>
      </c>
      <c r="G17" s="59">
        <v>56191</v>
      </c>
      <c r="H17" s="59">
        <f t="shared" si="0"/>
        <v>117663</v>
      </c>
      <c r="I17" s="59">
        <f t="shared" si="1"/>
        <v>56191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158863</v>
      </c>
      <c r="E18" s="127" t="s">
        <v>136</v>
      </c>
      <c r="F18" s="127">
        <v>0</v>
      </c>
      <c r="G18" s="127" t="s">
        <v>136</v>
      </c>
      <c r="H18" s="59">
        <f t="shared" si="0"/>
        <v>158863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>SUM(D12:D18)</f>
        <v>1018548</v>
      </c>
      <c r="E19" s="66">
        <f>SUM(E12:E18)</f>
        <v>0</v>
      </c>
      <c r="F19" s="66">
        <v>0</v>
      </c>
      <c r="G19" s="66">
        <f aca="true" t="shared" si="2" ref="G19">SUM(G12:G18)</f>
        <v>84663</v>
      </c>
      <c r="H19" s="66">
        <f>SUM(H12:H18)</f>
        <v>1103211</v>
      </c>
      <c r="I19" s="67">
        <f>SUM(I12:I18)</f>
        <v>84663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2088112</v>
      </c>
      <c r="E20" s="127" t="s">
        <v>136</v>
      </c>
      <c r="F20" s="59">
        <v>-1017940</v>
      </c>
      <c r="G20" s="59">
        <v>92534</v>
      </c>
      <c r="H20" s="59">
        <f>SUM(D20:G20)</f>
        <v>1162706</v>
      </c>
      <c r="I20" s="60">
        <f>+G20+F20+E20</f>
        <v>-925406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211263</v>
      </c>
      <c r="E21" s="127" t="s">
        <v>136</v>
      </c>
      <c r="F21" s="127">
        <v>0</v>
      </c>
      <c r="G21" s="127" t="s">
        <v>136</v>
      </c>
      <c r="H21" s="59">
        <f>SUM(D21:G21)</f>
        <v>211263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287593</v>
      </c>
      <c r="E22" s="127" t="s">
        <v>136</v>
      </c>
      <c r="F22" s="127">
        <v>0</v>
      </c>
      <c r="G22" s="127" t="s">
        <v>136</v>
      </c>
      <c r="H22" s="59">
        <f>SUM(D22:G22)</f>
        <v>287593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159337</v>
      </c>
      <c r="E23" s="127" t="s">
        <v>136</v>
      </c>
      <c r="F23" s="127">
        <v>0</v>
      </c>
      <c r="G23" s="127" t="s">
        <v>136</v>
      </c>
      <c r="H23" s="59">
        <f>SUM(D23:G23)</f>
        <v>159337</v>
      </c>
      <c r="I23" s="60">
        <f>+G23+F23+E23</f>
        <v>0</v>
      </c>
      <c r="K23" s="10"/>
      <c r="L23" s="12"/>
    </row>
    <row r="24" spans="1:11" ht="16.5" customHeight="1">
      <c r="A24" s="62" t="s">
        <v>74</v>
      </c>
      <c r="B24" s="63" t="s">
        <v>33</v>
      </c>
      <c r="C24" s="64" t="s">
        <v>114</v>
      </c>
      <c r="D24" s="65">
        <f>SUM(D20:D23)</f>
        <v>2746305</v>
      </c>
      <c r="E24" s="66">
        <f>SUM(E20:E23)</f>
        <v>0</v>
      </c>
      <c r="F24" s="66">
        <v>-1017940</v>
      </c>
      <c r="G24" s="66">
        <f aca="true" t="shared" si="3" ref="G24">SUM(G20:G23)</f>
        <v>92534</v>
      </c>
      <c r="H24" s="66">
        <f>SUM(H20:H23)</f>
        <v>1820899</v>
      </c>
      <c r="I24" s="67">
        <f>SUM(I20:I23)</f>
        <v>-925406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1953874</v>
      </c>
      <c r="E25" s="128" t="s">
        <v>136</v>
      </c>
      <c r="F25" s="58">
        <v>809511</v>
      </c>
      <c r="G25" s="58">
        <v>199122</v>
      </c>
      <c r="H25" s="59">
        <f>SUM(D25:G25)</f>
        <v>2962507</v>
      </c>
      <c r="I25" s="60">
        <f>+G25+F25+E25</f>
        <v>1008633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2250410</v>
      </c>
      <c r="E26" s="128" t="s">
        <v>136</v>
      </c>
      <c r="F26" s="128">
        <v>0</v>
      </c>
      <c r="G26" s="128" t="s">
        <v>136</v>
      </c>
      <c r="H26" s="59">
        <f>SUM(D26:G26)</f>
        <v>2250410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583727</v>
      </c>
      <c r="E27" s="128" t="s">
        <v>136</v>
      </c>
      <c r="F27" s="128">
        <v>0</v>
      </c>
      <c r="G27" s="128" t="s">
        <v>136</v>
      </c>
      <c r="H27" s="59">
        <f>SUM(D27:G27)</f>
        <v>583727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370060</v>
      </c>
      <c r="E28" s="128" t="s">
        <v>136</v>
      </c>
      <c r="F28" s="128">
        <v>0</v>
      </c>
      <c r="G28" s="128" t="s">
        <v>136</v>
      </c>
      <c r="H28" s="59">
        <f>SUM(D28:G28)</f>
        <v>370060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>SUM(D25:D28)</f>
        <v>5158071</v>
      </c>
      <c r="E29" s="66">
        <f>SUM(E25:E28)</f>
        <v>0</v>
      </c>
      <c r="F29" s="66">
        <v>809511</v>
      </c>
      <c r="G29" s="66">
        <f aca="true" t="shared" si="4" ref="G29">SUM(G25:G28)</f>
        <v>199122</v>
      </c>
      <c r="H29" s="66">
        <f>SUM(H25:H28)</f>
        <v>6166704</v>
      </c>
      <c r="I29" s="67">
        <f>SUM(I25:I28)</f>
        <v>1008633</v>
      </c>
      <c r="K29" s="10"/>
    </row>
    <row r="30" spans="1:12" ht="15.75" customHeight="1">
      <c r="A30" s="39" t="s">
        <v>76</v>
      </c>
      <c r="B30" s="34" t="s">
        <v>22</v>
      </c>
      <c r="C30" s="44" t="s">
        <v>101</v>
      </c>
      <c r="D30" s="58">
        <v>137043</v>
      </c>
      <c r="E30" s="128" t="s">
        <v>136</v>
      </c>
      <c r="F30" s="128">
        <v>0</v>
      </c>
      <c r="G30" s="58">
        <v>34810</v>
      </c>
      <c r="H30" s="59">
        <f aca="true" t="shared" si="5" ref="H30:H42">SUM(D30:G30)</f>
        <v>171853</v>
      </c>
      <c r="I30" s="60">
        <f aca="true" t="shared" si="6" ref="I30:I35">+G30+F30+E30</f>
        <v>34810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924932</v>
      </c>
      <c r="E31" s="128" t="s">
        <v>136</v>
      </c>
      <c r="F31" s="128">
        <v>0</v>
      </c>
      <c r="G31" s="58">
        <v>86191</v>
      </c>
      <c r="H31" s="59">
        <f t="shared" si="5"/>
        <v>1011123</v>
      </c>
      <c r="I31" s="60">
        <f t="shared" si="6"/>
        <v>86191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27607</v>
      </c>
      <c r="E32" s="128" t="s">
        <v>136</v>
      </c>
      <c r="F32" s="128">
        <v>0</v>
      </c>
      <c r="G32" s="58">
        <v>2580</v>
      </c>
      <c r="H32" s="59">
        <f t="shared" si="5"/>
        <v>30187</v>
      </c>
      <c r="I32" s="60">
        <f t="shared" si="6"/>
        <v>2580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795069</v>
      </c>
      <c r="E33" s="129" t="s">
        <v>136</v>
      </c>
      <c r="F33" s="129" t="s">
        <v>136</v>
      </c>
      <c r="G33" s="129" t="s">
        <v>136</v>
      </c>
      <c r="H33" s="73">
        <f t="shared" si="5"/>
        <v>795069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242749</v>
      </c>
      <c r="E34" s="128" t="s">
        <v>136</v>
      </c>
      <c r="F34" s="128" t="s">
        <v>136</v>
      </c>
      <c r="G34" s="128" t="s">
        <v>136</v>
      </c>
      <c r="H34" s="58">
        <f t="shared" si="5"/>
        <v>242749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232272</v>
      </c>
      <c r="E35" s="128" t="s">
        <v>136</v>
      </c>
      <c r="F35" s="128" t="s">
        <v>136</v>
      </c>
      <c r="G35" s="128" t="s">
        <v>136</v>
      </c>
      <c r="H35" s="58">
        <f t="shared" si="5"/>
        <v>232272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217340</v>
      </c>
      <c r="E36" s="128" t="s">
        <v>136</v>
      </c>
      <c r="F36" s="128" t="s">
        <v>136</v>
      </c>
      <c r="G36" s="128" t="s">
        <v>136</v>
      </c>
      <c r="H36" s="58">
        <f t="shared" si="5"/>
        <v>217340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102708</v>
      </c>
      <c r="E37" s="130" t="s">
        <v>136</v>
      </c>
      <c r="F37" s="130" t="s">
        <v>136</v>
      </c>
      <c r="G37" s="130" t="s">
        <v>136</v>
      </c>
      <c r="H37" s="81">
        <f t="shared" si="5"/>
        <v>102708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8586456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641949</v>
      </c>
      <c r="H39" s="59">
        <f>SUM(D39:G39)</f>
        <v>9228405</v>
      </c>
      <c r="I39" s="59">
        <f t="shared" si="7"/>
        <v>641949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4200853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4200853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33445</v>
      </c>
      <c r="E41" s="127" t="str">
        <f aca="true" t="shared" si="8" ref="E41:G42">+E16</f>
        <v>Blank</v>
      </c>
      <c r="F41" s="127">
        <f t="shared" si="8"/>
        <v>0</v>
      </c>
      <c r="G41" s="127" t="str">
        <f t="shared" si="8"/>
        <v>Blank</v>
      </c>
      <c r="H41" s="59">
        <f t="shared" si="5"/>
        <v>33445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61472</v>
      </c>
      <c r="E42" s="127" t="str">
        <f t="shared" si="8"/>
        <v>Blank</v>
      </c>
      <c r="F42" s="127">
        <f t="shared" si="8"/>
        <v>0</v>
      </c>
      <c r="G42" s="59">
        <f t="shared" si="8"/>
        <v>56191</v>
      </c>
      <c r="H42" s="59">
        <f t="shared" si="5"/>
        <v>117663</v>
      </c>
      <c r="I42" s="90">
        <f t="shared" si="7"/>
        <v>56191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12882226</v>
      </c>
      <c r="E43" s="96">
        <f t="shared" si="9"/>
        <v>0</v>
      </c>
      <c r="F43" s="96">
        <f t="shared" si="9"/>
        <v>0</v>
      </c>
      <c r="G43" s="96">
        <f t="shared" si="9"/>
        <v>698140</v>
      </c>
      <c r="H43" s="96">
        <f t="shared" si="9"/>
        <v>13580366</v>
      </c>
      <c r="I43" s="97">
        <f t="shared" si="9"/>
        <v>698140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102708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353920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AR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7.10546875" style="1" customWidth="1"/>
    <col min="3" max="3" width="15.99609375" style="1" customWidth="1"/>
    <col min="4" max="4" width="15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4" width="12.77734375" style="1" customWidth="1"/>
    <col min="45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168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55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4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1" ht="15">
      <c r="A11" s="50" t="s">
        <v>72</v>
      </c>
      <c r="B11" s="51" t="s">
        <v>12</v>
      </c>
      <c r="C11" s="52" t="s">
        <v>94</v>
      </c>
      <c r="D11" s="53">
        <v>262981</v>
      </c>
      <c r="E11" s="126" t="s">
        <v>136</v>
      </c>
      <c r="F11" s="53">
        <v>9019</v>
      </c>
      <c r="G11" s="53">
        <v>12474</v>
      </c>
      <c r="H11" s="54">
        <f aca="true" t="shared" si="0" ref="H11:H18">SUM(D11:G11)</f>
        <v>284474</v>
      </c>
      <c r="I11" s="55">
        <f>+G11+F11+E11</f>
        <v>21493</v>
      </c>
      <c r="J11" s="10"/>
      <c r="K11" s="12"/>
    </row>
    <row r="12" spans="1:11" ht="15">
      <c r="A12" s="39" t="s">
        <v>73</v>
      </c>
      <c r="B12" s="34" t="s">
        <v>12</v>
      </c>
      <c r="C12" s="44" t="s">
        <v>95</v>
      </c>
      <c r="D12" s="58">
        <v>22966</v>
      </c>
      <c r="E12" s="127" t="s">
        <v>136</v>
      </c>
      <c r="F12" s="127">
        <v>0</v>
      </c>
      <c r="G12" s="59">
        <v>1843</v>
      </c>
      <c r="H12" s="59">
        <f t="shared" si="0"/>
        <v>24809</v>
      </c>
      <c r="I12" s="60">
        <f aca="true" t="shared" si="1" ref="I12:I18">+G12+F12+E12</f>
        <v>1843</v>
      </c>
      <c r="J12" s="10"/>
      <c r="K12" s="12"/>
    </row>
    <row r="13" spans="1:11" ht="15">
      <c r="A13" s="39" t="s">
        <v>73</v>
      </c>
      <c r="B13" s="34" t="s">
        <v>13</v>
      </c>
      <c r="C13" s="44" t="s">
        <v>96</v>
      </c>
      <c r="D13" s="58">
        <v>34344</v>
      </c>
      <c r="E13" s="127" t="s">
        <v>136</v>
      </c>
      <c r="F13" s="127">
        <v>0</v>
      </c>
      <c r="G13" s="59">
        <v>740</v>
      </c>
      <c r="H13" s="59">
        <f t="shared" si="0"/>
        <v>35084</v>
      </c>
      <c r="I13" s="60">
        <f t="shared" si="1"/>
        <v>740</v>
      </c>
      <c r="J13" s="10"/>
      <c r="K13" s="12"/>
    </row>
    <row r="14" spans="1:11" ht="15">
      <c r="A14" s="39" t="s">
        <v>73</v>
      </c>
      <c r="B14" s="34" t="s">
        <v>45</v>
      </c>
      <c r="C14" s="44" t="s">
        <v>46</v>
      </c>
      <c r="D14" s="58">
        <v>64095</v>
      </c>
      <c r="E14" s="127" t="s">
        <v>136</v>
      </c>
      <c r="F14" s="127">
        <v>0</v>
      </c>
      <c r="G14" s="127" t="s">
        <v>136</v>
      </c>
      <c r="H14" s="59">
        <f>SUM(D14:G14)</f>
        <v>64095</v>
      </c>
      <c r="I14" s="60">
        <f>+G14+F14+E14</f>
        <v>0</v>
      </c>
      <c r="J14" s="10"/>
      <c r="K14" s="12"/>
    </row>
    <row r="15" spans="1:11" ht="15">
      <c r="A15" s="40" t="s">
        <v>73</v>
      </c>
      <c r="B15" s="34" t="s">
        <v>130</v>
      </c>
      <c r="C15" s="44" t="s">
        <v>46</v>
      </c>
      <c r="D15" s="58">
        <v>40464</v>
      </c>
      <c r="E15" s="127" t="s">
        <v>136</v>
      </c>
      <c r="F15" s="127">
        <v>0</v>
      </c>
      <c r="G15" s="127" t="s">
        <v>136</v>
      </c>
      <c r="H15" s="59">
        <f>SUM(D15:G15)</f>
        <v>40464</v>
      </c>
      <c r="I15" s="59">
        <f>+G15+F15+E15</f>
        <v>0</v>
      </c>
      <c r="J15" s="10"/>
      <c r="K15" s="12"/>
    </row>
    <row r="16" spans="1:11" ht="31">
      <c r="A16" s="40" t="s">
        <v>73</v>
      </c>
      <c r="B16" s="61" t="s">
        <v>52</v>
      </c>
      <c r="C16" s="44" t="s">
        <v>53</v>
      </c>
      <c r="D16" s="58">
        <v>3113</v>
      </c>
      <c r="E16" s="127" t="s">
        <v>136</v>
      </c>
      <c r="F16" s="127">
        <v>0</v>
      </c>
      <c r="G16" s="127" t="s">
        <v>136</v>
      </c>
      <c r="H16" s="59">
        <f t="shared" si="0"/>
        <v>3113</v>
      </c>
      <c r="I16" s="59">
        <f t="shared" si="1"/>
        <v>0</v>
      </c>
      <c r="J16" s="10"/>
      <c r="K16" s="12"/>
    </row>
    <row r="17" spans="1:11" ht="31">
      <c r="A17" s="39" t="s">
        <v>73</v>
      </c>
      <c r="B17" s="61" t="s">
        <v>51</v>
      </c>
      <c r="C17" s="44" t="s">
        <v>47</v>
      </c>
      <c r="D17" s="58">
        <v>9550</v>
      </c>
      <c r="E17" s="127" t="s">
        <v>136</v>
      </c>
      <c r="F17" s="127">
        <v>0</v>
      </c>
      <c r="G17" s="59">
        <v>8730</v>
      </c>
      <c r="H17" s="59">
        <f t="shared" si="0"/>
        <v>18280</v>
      </c>
      <c r="I17" s="59">
        <f t="shared" si="1"/>
        <v>8730</v>
      </c>
      <c r="J17" s="10"/>
      <c r="K17" s="12"/>
    </row>
    <row r="18" spans="1:11" ht="15">
      <c r="A18" s="39" t="s">
        <v>73</v>
      </c>
      <c r="B18" s="61" t="s">
        <v>9</v>
      </c>
      <c r="C18" s="44" t="s">
        <v>48</v>
      </c>
      <c r="D18" s="58">
        <v>14785</v>
      </c>
      <c r="E18" s="127" t="s">
        <v>136</v>
      </c>
      <c r="F18" s="127">
        <v>0</v>
      </c>
      <c r="G18" s="127" t="s">
        <v>136</v>
      </c>
      <c r="H18" s="59">
        <f t="shared" si="0"/>
        <v>14785</v>
      </c>
      <c r="I18" s="60">
        <f t="shared" si="1"/>
        <v>0</v>
      </c>
      <c r="J18" s="10"/>
      <c r="K18" s="12"/>
    </row>
    <row r="19" spans="1:10" ht="18.5">
      <c r="A19" s="62" t="s">
        <v>73</v>
      </c>
      <c r="B19" s="63" t="s">
        <v>14</v>
      </c>
      <c r="C19" s="64" t="s">
        <v>114</v>
      </c>
      <c r="D19" s="65">
        <f>SUM(D12:D18)</f>
        <v>189317</v>
      </c>
      <c r="E19" s="66">
        <f>SUM(E12:E18)</f>
        <v>0</v>
      </c>
      <c r="F19" s="66">
        <v>0</v>
      </c>
      <c r="G19" s="66">
        <f aca="true" t="shared" si="2" ref="G19">SUM(G12:G18)</f>
        <v>11313</v>
      </c>
      <c r="H19" s="66">
        <f>SUM(H12:H18)</f>
        <v>200630</v>
      </c>
      <c r="I19" s="67">
        <f>SUM(I12:I18)</f>
        <v>11313</v>
      </c>
      <c r="J19" s="10"/>
    </row>
    <row r="20" spans="1:11" ht="15">
      <c r="A20" s="39" t="s">
        <v>74</v>
      </c>
      <c r="B20" s="34" t="s">
        <v>15</v>
      </c>
      <c r="C20" s="44" t="s">
        <v>97</v>
      </c>
      <c r="D20" s="58">
        <v>278092</v>
      </c>
      <c r="E20" s="127" t="s">
        <v>136</v>
      </c>
      <c r="F20" s="59">
        <v>-201391</v>
      </c>
      <c r="G20" s="59">
        <v>12324</v>
      </c>
      <c r="H20" s="59">
        <f>SUM(D20:G20)</f>
        <v>89025</v>
      </c>
      <c r="I20" s="60">
        <f>+G20+F20+E20</f>
        <v>-189067</v>
      </c>
      <c r="J20" s="10"/>
      <c r="K20" s="12"/>
    </row>
    <row r="21" spans="1:11" ht="15">
      <c r="A21" s="39" t="s">
        <v>74</v>
      </c>
      <c r="B21" s="34" t="s">
        <v>16</v>
      </c>
      <c r="C21" s="44" t="s">
        <v>49</v>
      </c>
      <c r="D21" s="58">
        <v>26743</v>
      </c>
      <c r="E21" s="127" t="s">
        <v>136</v>
      </c>
      <c r="F21" s="127">
        <v>0</v>
      </c>
      <c r="G21" s="127" t="s">
        <v>136</v>
      </c>
      <c r="H21" s="59">
        <f>SUM(D21:G21)</f>
        <v>26743</v>
      </c>
      <c r="I21" s="60">
        <f>+G21+F21+E21</f>
        <v>0</v>
      </c>
      <c r="J21" s="10"/>
      <c r="K21" s="12"/>
    </row>
    <row r="22" spans="1:11" ht="15">
      <c r="A22" s="39" t="s">
        <v>74</v>
      </c>
      <c r="B22" s="69" t="s">
        <v>104</v>
      </c>
      <c r="C22" s="44" t="s">
        <v>49</v>
      </c>
      <c r="D22" s="58">
        <v>75724</v>
      </c>
      <c r="E22" s="127" t="s">
        <v>136</v>
      </c>
      <c r="F22" s="127">
        <v>0</v>
      </c>
      <c r="G22" s="127" t="s">
        <v>136</v>
      </c>
      <c r="H22" s="59">
        <f>SUM(D22:G22)</f>
        <v>75724</v>
      </c>
      <c r="I22" s="60">
        <f>+G22+F22+E22</f>
        <v>0</v>
      </c>
      <c r="J22" s="10"/>
      <c r="K22" s="12"/>
    </row>
    <row r="23" spans="1:11" ht="15">
      <c r="A23" s="39" t="s">
        <v>74</v>
      </c>
      <c r="B23" s="34" t="s">
        <v>17</v>
      </c>
      <c r="C23" s="44" t="s">
        <v>98</v>
      </c>
      <c r="D23" s="58">
        <v>13741</v>
      </c>
      <c r="E23" s="127" t="s">
        <v>136</v>
      </c>
      <c r="F23" s="127">
        <v>0</v>
      </c>
      <c r="G23" s="127" t="s">
        <v>136</v>
      </c>
      <c r="H23" s="59">
        <f>SUM(D23:G23)</f>
        <v>13741</v>
      </c>
      <c r="I23" s="60">
        <f>+G23+F23+E23</f>
        <v>0</v>
      </c>
      <c r="J23" s="10"/>
      <c r="K23" s="12"/>
    </row>
    <row r="24" spans="1:10" ht="18.5">
      <c r="A24" s="62" t="s">
        <v>74</v>
      </c>
      <c r="B24" s="63" t="s">
        <v>33</v>
      </c>
      <c r="C24" s="64" t="s">
        <v>114</v>
      </c>
      <c r="D24" s="65">
        <f>SUM(D20:D23)</f>
        <v>394300</v>
      </c>
      <c r="E24" s="66">
        <f>SUM(E20:E23)</f>
        <v>0</v>
      </c>
      <c r="F24" s="66">
        <v>-201391</v>
      </c>
      <c r="G24" s="66">
        <f aca="true" t="shared" si="3" ref="G24">SUM(G20:G23)</f>
        <v>12324</v>
      </c>
      <c r="H24" s="66">
        <f>SUM(H20:H23)</f>
        <v>205233</v>
      </c>
      <c r="I24" s="67">
        <f>SUM(I20:I23)</f>
        <v>-189067</v>
      </c>
      <c r="J24" s="10"/>
    </row>
    <row r="25" spans="1:11" ht="15">
      <c r="A25" s="39" t="s">
        <v>75</v>
      </c>
      <c r="B25" s="34" t="s">
        <v>18</v>
      </c>
      <c r="C25" s="44" t="s">
        <v>99</v>
      </c>
      <c r="D25" s="58">
        <v>260214</v>
      </c>
      <c r="E25" s="128" t="s">
        <v>136</v>
      </c>
      <c r="F25" s="58">
        <v>192372</v>
      </c>
      <c r="G25" s="58">
        <v>26519</v>
      </c>
      <c r="H25" s="59">
        <f>SUM(D25:G25)</f>
        <v>479105</v>
      </c>
      <c r="I25" s="60">
        <f>+G25+F25+E25</f>
        <v>218891</v>
      </c>
      <c r="J25" s="10"/>
      <c r="K25" s="12"/>
    </row>
    <row r="26" spans="1:11" ht="15">
      <c r="A26" s="39" t="s">
        <v>75</v>
      </c>
      <c r="B26" s="34" t="s">
        <v>19</v>
      </c>
      <c r="C26" s="44" t="s">
        <v>50</v>
      </c>
      <c r="D26" s="58">
        <v>252539</v>
      </c>
      <c r="E26" s="128" t="s">
        <v>136</v>
      </c>
      <c r="F26" s="128">
        <v>0</v>
      </c>
      <c r="G26" s="128" t="s">
        <v>136</v>
      </c>
      <c r="H26" s="59">
        <f>SUM(D26:G26)</f>
        <v>252539</v>
      </c>
      <c r="I26" s="60">
        <f>+G26+F26+E26</f>
        <v>0</v>
      </c>
      <c r="J26" s="10"/>
      <c r="K26" s="12"/>
    </row>
    <row r="27" spans="1:11" ht="15">
      <c r="A27" s="39" t="s">
        <v>75</v>
      </c>
      <c r="B27" s="34" t="s">
        <v>108</v>
      </c>
      <c r="C27" s="44" t="s">
        <v>50</v>
      </c>
      <c r="D27" s="58">
        <v>153723</v>
      </c>
      <c r="E27" s="128" t="s">
        <v>136</v>
      </c>
      <c r="F27" s="128">
        <v>0</v>
      </c>
      <c r="G27" s="128" t="s">
        <v>136</v>
      </c>
      <c r="H27" s="59">
        <f>SUM(D27:G27)</f>
        <v>153723</v>
      </c>
      <c r="I27" s="60">
        <f>+G27+F27+E27</f>
        <v>0</v>
      </c>
      <c r="J27" s="10"/>
      <c r="K27" s="12"/>
    </row>
    <row r="28" spans="1:11" ht="15">
      <c r="A28" s="39" t="s">
        <v>75</v>
      </c>
      <c r="B28" s="34" t="s">
        <v>20</v>
      </c>
      <c r="C28" s="44" t="s">
        <v>100</v>
      </c>
      <c r="D28" s="58">
        <v>56714</v>
      </c>
      <c r="E28" s="128" t="s">
        <v>136</v>
      </c>
      <c r="F28" s="128">
        <v>0</v>
      </c>
      <c r="G28" s="128" t="s">
        <v>136</v>
      </c>
      <c r="H28" s="59">
        <f>SUM(D28:G28)</f>
        <v>56714</v>
      </c>
      <c r="I28" s="60">
        <f>+G28+F28+E28</f>
        <v>0</v>
      </c>
      <c r="J28" s="10"/>
      <c r="K28" s="12"/>
    </row>
    <row r="29" spans="1:10" ht="18.5">
      <c r="A29" s="62" t="s">
        <v>75</v>
      </c>
      <c r="B29" s="63" t="s">
        <v>21</v>
      </c>
      <c r="C29" s="64" t="s">
        <v>114</v>
      </c>
      <c r="D29" s="65">
        <f>SUM(D25:D28)</f>
        <v>723190</v>
      </c>
      <c r="E29" s="66">
        <f>SUM(E25:E28)</f>
        <v>0</v>
      </c>
      <c r="F29" s="66">
        <v>192372</v>
      </c>
      <c r="G29" s="66">
        <f aca="true" t="shared" si="4" ref="G29">SUM(G25:G28)</f>
        <v>26519</v>
      </c>
      <c r="H29" s="66">
        <f>SUM(H25:H28)</f>
        <v>942081</v>
      </c>
      <c r="I29" s="67">
        <f>SUM(I25:I28)</f>
        <v>218891</v>
      </c>
      <c r="J29" s="10"/>
    </row>
    <row r="30" spans="1:11" ht="15">
      <c r="A30" s="39" t="s">
        <v>76</v>
      </c>
      <c r="B30" s="34" t="s">
        <v>22</v>
      </c>
      <c r="C30" s="44" t="s">
        <v>101</v>
      </c>
      <c r="D30" s="58">
        <v>17408</v>
      </c>
      <c r="E30" s="128" t="s">
        <v>136</v>
      </c>
      <c r="F30" s="128" t="s">
        <v>136</v>
      </c>
      <c r="G30" s="58">
        <v>3367</v>
      </c>
      <c r="H30" s="59">
        <f aca="true" t="shared" si="5" ref="H30:H42">SUM(D30:G30)</f>
        <v>20775</v>
      </c>
      <c r="I30" s="60">
        <f aca="true" t="shared" si="6" ref="I30:I35">+G30+F30+E30</f>
        <v>3367</v>
      </c>
      <c r="J30" s="10"/>
      <c r="K30" s="12"/>
    </row>
    <row r="31" spans="1:11" ht="15">
      <c r="A31" s="39" t="s">
        <v>77</v>
      </c>
      <c r="B31" s="34" t="s">
        <v>23</v>
      </c>
      <c r="C31" s="44" t="s">
        <v>102</v>
      </c>
      <c r="D31" s="58">
        <v>123181</v>
      </c>
      <c r="E31" s="128" t="s">
        <v>136</v>
      </c>
      <c r="F31" s="128" t="s">
        <v>136</v>
      </c>
      <c r="G31" s="58">
        <v>18462</v>
      </c>
      <c r="H31" s="59">
        <f t="shared" si="5"/>
        <v>141643</v>
      </c>
      <c r="I31" s="60">
        <f t="shared" si="6"/>
        <v>18462</v>
      </c>
      <c r="J31" s="10"/>
      <c r="K31" s="12"/>
    </row>
    <row r="32" spans="1:11" ht="16" thickBot="1">
      <c r="A32" s="39" t="s">
        <v>78</v>
      </c>
      <c r="B32" s="34" t="s">
        <v>41</v>
      </c>
      <c r="C32" s="44" t="s">
        <v>103</v>
      </c>
      <c r="D32" s="58">
        <v>3677</v>
      </c>
      <c r="E32" s="128" t="s">
        <v>136</v>
      </c>
      <c r="F32" s="128" t="s">
        <v>136</v>
      </c>
      <c r="G32" s="58">
        <v>521</v>
      </c>
      <c r="H32" s="59">
        <f t="shared" si="5"/>
        <v>4198</v>
      </c>
      <c r="I32" s="60">
        <f t="shared" si="6"/>
        <v>521</v>
      </c>
      <c r="J32" s="10"/>
      <c r="K32" s="12"/>
    </row>
    <row r="33" spans="1:11" ht="15">
      <c r="A33" s="70" t="s">
        <v>79</v>
      </c>
      <c r="B33" s="71" t="s">
        <v>79</v>
      </c>
      <c r="C33" s="72" t="s">
        <v>107</v>
      </c>
      <c r="D33" s="73">
        <f>SUM(D34:D37)</f>
        <v>168069</v>
      </c>
      <c r="E33" s="129" t="s">
        <v>136</v>
      </c>
      <c r="F33" s="129" t="s">
        <v>136</v>
      </c>
      <c r="G33" s="129" t="s">
        <v>136</v>
      </c>
      <c r="H33" s="73">
        <f t="shared" si="5"/>
        <v>168069</v>
      </c>
      <c r="I33" s="74">
        <f t="shared" si="6"/>
        <v>0</v>
      </c>
      <c r="J33" s="10"/>
      <c r="K33" s="12"/>
    </row>
    <row r="34" spans="1:11" ht="15">
      <c r="A34" s="75" t="s">
        <v>135</v>
      </c>
      <c r="B34" s="76" t="s">
        <v>12</v>
      </c>
      <c r="C34" s="44" t="s">
        <v>107</v>
      </c>
      <c r="D34" s="58">
        <v>51315</v>
      </c>
      <c r="E34" s="128" t="s">
        <v>136</v>
      </c>
      <c r="F34" s="128" t="s">
        <v>136</v>
      </c>
      <c r="G34" s="128" t="s">
        <v>136</v>
      </c>
      <c r="H34" s="58">
        <f t="shared" si="5"/>
        <v>51315</v>
      </c>
      <c r="I34" s="77">
        <f t="shared" si="6"/>
        <v>0</v>
      </c>
      <c r="J34" s="10"/>
      <c r="K34" s="12"/>
    </row>
    <row r="35" spans="1:11" ht="15">
      <c r="A35" s="75" t="s">
        <v>135</v>
      </c>
      <c r="B35" s="76" t="s">
        <v>15</v>
      </c>
      <c r="C35" s="44" t="s">
        <v>107</v>
      </c>
      <c r="D35" s="58">
        <v>49100</v>
      </c>
      <c r="E35" s="128" t="s">
        <v>136</v>
      </c>
      <c r="F35" s="128" t="s">
        <v>136</v>
      </c>
      <c r="G35" s="128" t="s">
        <v>136</v>
      </c>
      <c r="H35" s="58">
        <f t="shared" si="5"/>
        <v>49100</v>
      </c>
      <c r="I35" s="77">
        <f t="shared" si="6"/>
        <v>0</v>
      </c>
      <c r="J35" s="10"/>
      <c r="K35" s="12"/>
    </row>
    <row r="36" spans="1:11" ht="15">
      <c r="A36" s="75" t="s">
        <v>135</v>
      </c>
      <c r="B36" s="76" t="s">
        <v>18</v>
      </c>
      <c r="C36" s="44" t="s">
        <v>107</v>
      </c>
      <c r="D36" s="58">
        <v>45943</v>
      </c>
      <c r="E36" s="128" t="s">
        <v>136</v>
      </c>
      <c r="F36" s="128" t="s">
        <v>136</v>
      </c>
      <c r="G36" s="128" t="s">
        <v>136</v>
      </c>
      <c r="H36" s="58">
        <f t="shared" si="5"/>
        <v>45943</v>
      </c>
      <c r="I36" s="77">
        <f aca="true" t="shared" si="7" ref="I36:I42">+G36+F36+E36</f>
        <v>0</v>
      </c>
      <c r="J36" s="10"/>
      <c r="K36" s="12"/>
    </row>
    <row r="37" spans="1:11" ht="15">
      <c r="A37" s="78" t="s">
        <v>135</v>
      </c>
      <c r="B37" s="79" t="s">
        <v>23</v>
      </c>
      <c r="C37" s="80" t="s">
        <v>107</v>
      </c>
      <c r="D37" s="81">
        <v>21711</v>
      </c>
      <c r="E37" s="130" t="s">
        <v>136</v>
      </c>
      <c r="F37" s="130" t="s">
        <v>136</v>
      </c>
      <c r="G37" s="130" t="s">
        <v>136</v>
      </c>
      <c r="H37" s="81">
        <f t="shared" si="5"/>
        <v>21711</v>
      </c>
      <c r="I37" s="82">
        <f t="shared" si="7"/>
        <v>0</v>
      </c>
      <c r="J37" s="10"/>
      <c r="K37" s="12"/>
    </row>
    <row r="38" spans="1:11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J38" s="10"/>
      <c r="K38" s="12"/>
    </row>
    <row r="39" spans="1:11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1241387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76250</v>
      </c>
      <c r="H39" s="59">
        <f>SUM(D39:G39)</f>
        <v>1317637</v>
      </c>
      <c r="I39" s="59">
        <f t="shared" si="7"/>
        <v>76250</v>
      </c>
      <c r="J39" s="10"/>
      <c r="K39" s="12"/>
    </row>
    <row r="40" spans="1:11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728073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728073</v>
      </c>
      <c r="I40" s="90">
        <f t="shared" si="7"/>
        <v>0</v>
      </c>
      <c r="J40" s="10"/>
      <c r="K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3113</v>
      </c>
      <c r="E41" s="127" t="str">
        <f aca="true" t="shared" si="8" ref="E41:G42">+E16</f>
        <v>Blank</v>
      </c>
      <c r="F41" s="127">
        <f t="shared" si="8"/>
        <v>0</v>
      </c>
      <c r="G41" s="127" t="str">
        <f t="shared" si="8"/>
        <v>Blank</v>
      </c>
      <c r="H41" s="59">
        <f t="shared" si="5"/>
        <v>3113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9550</v>
      </c>
      <c r="E42" s="127" t="str">
        <f t="shared" si="8"/>
        <v>Blank</v>
      </c>
      <c r="F42" s="127">
        <f t="shared" si="8"/>
        <v>0</v>
      </c>
      <c r="G42" s="59">
        <f t="shared" si="8"/>
        <v>8730</v>
      </c>
      <c r="H42" s="59">
        <f t="shared" si="5"/>
        <v>18280</v>
      </c>
      <c r="I42" s="90">
        <f t="shared" si="7"/>
        <v>8730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1982123</v>
      </c>
      <c r="E43" s="96">
        <f t="shared" si="9"/>
        <v>0</v>
      </c>
      <c r="F43" s="96">
        <f t="shared" si="9"/>
        <v>0</v>
      </c>
      <c r="G43" s="96">
        <f t="shared" si="9"/>
        <v>84980</v>
      </c>
      <c r="H43" s="96">
        <f t="shared" si="9"/>
        <v>2067103</v>
      </c>
      <c r="I43" s="97">
        <f t="shared" si="9"/>
        <v>84980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21711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47135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167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56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786749</v>
      </c>
      <c r="E11" s="126" t="s">
        <v>136</v>
      </c>
      <c r="F11" s="126" t="s">
        <v>136</v>
      </c>
      <c r="G11" s="53">
        <v>37317</v>
      </c>
      <c r="H11" s="54">
        <f aca="true" t="shared" si="0" ref="H11:H18">SUM(D11:G11)</f>
        <v>824066</v>
      </c>
      <c r="I11" s="55">
        <f>+G11+F11+E11</f>
        <v>37317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24915</v>
      </c>
      <c r="E12" s="127" t="s">
        <v>136</v>
      </c>
      <c r="F12" s="127" t="s">
        <v>136</v>
      </c>
      <c r="G12" s="59">
        <v>2731</v>
      </c>
      <c r="H12" s="59">
        <f t="shared" si="0"/>
        <v>27646</v>
      </c>
      <c r="I12" s="60">
        <f aca="true" t="shared" si="1" ref="I12:I18">+G12+F12+E12</f>
        <v>2731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37259</v>
      </c>
      <c r="E13" s="127" t="s">
        <v>136</v>
      </c>
      <c r="F13" s="127" t="s">
        <v>136</v>
      </c>
      <c r="G13" s="59">
        <v>1096</v>
      </c>
      <c r="H13" s="59">
        <f t="shared" si="0"/>
        <v>38355</v>
      </c>
      <c r="I13" s="60">
        <f t="shared" si="1"/>
        <v>1096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69535</v>
      </c>
      <c r="E14" s="127" t="s">
        <v>136</v>
      </c>
      <c r="F14" s="127" t="s">
        <v>136</v>
      </c>
      <c r="G14" s="127" t="s">
        <v>136</v>
      </c>
      <c r="H14" s="59">
        <f>SUM(D14:G14)</f>
        <v>69535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59944</v>
      </c>
      <c r="E15" s="127" t="s">
        <v>136</v>
      </c>
      <c r="F15" s="127" t="s">
        <v>136</v>
      </c>
      <c r="G15" s="127" t="s">
        <v>136</v>
      </c>
      <c r="H15" s="59">
        <f>SUM(D15:G15)</f>
        <v>59944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4611</v>
      </c>
      <c r="E16" s="127" t="s">
        <v>136</v>
      </c>
      <c r="F16" s="127" t="s">
        <v>136</v>
      </c>
      <c r="G16" s="127" t="s">
        <v>136</v>
      </c>
      <c r="H16" s="59">
        <f t="shared" si="0"/>
        <v>4611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21698</v>
      </c>
      <c r="E17" s="127" t="s">
        <v>136</v>
      </c>
      <c r="F17" s="127" t="s">
        <v>136</v>
      </c>
      <c r="G17" s="59">
        <v>19834</v>
      </c>
      <c r="H17" s="59">
        <f t="shared" si="0"/>
        <v>41532</v>
      </c>
      <c r="I17" s="59">
        <f t="shared" si="1"/>
        <v>19834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21903</v>
      </c>
      <c r="E18" s="127" t="s">
        <v>136</v>
      </c>
      <c r="F18" s="127" t="s">
        <v>136</v>
      </c>
      <c r="G18" s="127" t="s">
        <v>136</v>
      </c>
      <c r="H18" s="59">
        <f t="shared" si="0"/>
        <v>21903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239865</v>
      </c>
      <c r="E19" s="66">
        <f t="shared" si="2"/>
        <v>0</v>
      </c>
      <c r="F19" s="66">
        <f t="shared" si="2"/>
        <v>0</v>
      </c>
      <c r="G19" s="66">
        <f t="shared" si="2"/>
        <v>23661</v>
      </c>
      <c r="H19" s="66">
        <f t="shared" si="2"/>
        <v>263526</v>
      </c>
      <c r="I19" s="67">
        <f t="shared" si="2"/>
        <v>23661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831955</v>
      </c>
      <c r="E20" s="127" t="s">
        <v>136</v>
      </c>
      <c r="F20" s="127" t="s">
        <v>136</v>
      </c>
      <c r="G20" s="59">
        <v>36868</v>
      </c>
      <c r="H20" s="59">
        <f>SUM(D20:G20)</f>
        <v>868823</v>
      </c>
      <c r="I20" s="60">
        <f>+G20+F20+E20</f>
        <v>36868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116736</v>
      </c>
      <c r="E21" s="127" t="s">
        <v>136</v>
      </c>
      <c r="F21" s="127" t="s">
        <v>136</v>
      </c>
      <c r="G21" s="127" t="s">
        <v>136</v>
      </c>
      <c r="H21" s="59">
        <f>SUM(D21:G21)</f>
        <v>116736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178901</v>
      </c>
      <c r="E22" s="127" t="s">
        <v>136</v>
      </c>
      <c r="F22" s="127" t="s">
        <v>136</v>
      </c>
      <c r="G22" s="127" t="s">
        <v>136</v>
      </c>
      <c r="H22" s="59">
        <f>SUM(D22:G22)</f>
        <v>178901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743320</v>
      </c>
      <c r="E23" s="127" t="s">
        <v>136</v>
      </c>
      <c r="F23" s="127" t="s">
        <v>136</v>
      </c>
      <c r="G23" s="127" t="s">
        <v>136</v>
      </c>
      <c r="H23" s="59">
        <f>SUM(D23:G23)</f>
        <v>743320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1870912</v>
      </c>
      <c r="E24" s="66">
        <f t="shared" si="3"/>
        <v>0</v>
      </c>
      <c r="F24" s="66">
        <f t="shared" si="3"/>
        <v>0</v>
      </c>
      <c r="G24" s="66">
        <f t="shared" si="3"/>
        <v>36868</v>
      </c>
      <c r="H24" s="66">
        <f t="shared" si="3"/>
        <v>1907780</v>
      </c>
      <c r="I24" s="67">
        <f t="shared" si="3"/>
        <v>36868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778471</v>
      </c>
      <c r="E25" s="128" t="s">
        <v>136</v>
      </c>
      <c r="F25" s="128" t="s">
        <v>136</v>
      </c>
      <c r="G25" s="58">
        <v>79335</v>
      </c>
      <c r="H25" s="59">
        <f>SUM(D25:G25)</f>
        <v>857806</v>
      </c>
      <c r="I25" s="60">
        <f>+G25+F25+E25</f>
        <v>79335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1365965</v>
      </c>
      <c r="E26" s="128" t="s">
        <v>136</v>
      </c>
      <c r="F26" s="128" t="s">
        <v>136</v>
      </c>
      <c r="G26" s="128" t="s">
        <v>136</v>
      </c>
      <c r="H26" s="59">
        <f>SUM(D26:G26)</f>
        <v>1365965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363129</v>
      </c>
      <c r="E27" s="128" t="s">
        <v>136</v>
      </c>
      <c r="F27" s="128" t="s">
        <v>136</v>
      </c>
      <c r="G27" s="128" t="s">
        <v>136</v>
      </c>
      <c r="H27" s="59">
        <f>SUM(D27:G27)</f>
        <v>363129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1336848</v>
      </c>
      <c r="E28" s="128" t="s">
        <v>136</v>
      </c>
      <c r="F28" s="128" t="s">
        <v>136</v>
      </c>
      <c r="G28" s="128" t="s">
        <v>136</v>
      </c>
      <c r="H28" s="59">
        <f>SUM(D28:G28)</f>
        <v>1336848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3844413</v>
      </c>
      <c r="E29" s="66">
        <f t="shared" si="4"/>
        <v>0</v>
      </c>
      <c r="F29" s="66">
        <f t="shared" si="4"/>
        <v>0</v>
      </c>
      <c r="G29" s="66">
        <f t="shared" si="4"/>
        <v>79335</v>
      </c>
      <c r="H29" s="66">
        <f t="shared" si="4"/>
        <v>3923748</v>
      </c>
      <c r="I29" s="67">
        <f t="shared" si="4"/>
        <v>79335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56909</v>
      </c>
      <c r="E30" s="128" t="s">
        <v>136</v>
      </c>
      <c r="F30" s="128">
        <v>0</v>
      </c>
      <c r="G30" s="58">
        <v>12456</v>
      </c>
      <c r="H30" s="59">
        <f aca="true" t="shared" si="5" ref="H30:H42">SUM(D30:G30)</f>
        <v>69365</v>
      </c>
      <c r="I30" s="60">
        <f aca="true" t="shared" si="6" ref="I30:I35">+G30+F30+E30</f>
        <v>12456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368516</v>
      </c>
      <c r="E31" s="128" t="s">
        <v>136</v>
      </c>
      <c r="F31" s="58">
        <v>43751</v>
      </c>
      <c r="G31" s="58">
        <v>34341</v>
      </c>
      <c r="H31" s="59">
        <f t="shared" si="5"/>
        <v>446608</v>
      </c>
      <c r="I31" s="60">
        <f t="shared" si="6"/>
        <v>78092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10999</v>
      </c>
      <c r="E32" s="128" t="s">
        <v>136</v>
      </c>
      <c r="F32" s="128">
        <v>0</v>
      </c>
      <c r="G32" s="58">
        <v>1028</v>
      </c>
      <c r="H32" s="59">
        <f t="shared" si="5"/>
        <v>12027</v>
      </c>
      <c r="I32" s="60">
        <f t="shared" si="6"/>
        <v>1028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338684</v>
      </c>
      <c r="E33" s="129" t="s">
        <v>136</v>
      </c>
      <c r="F33" s="73">
        <v>-43751</v>
      </c>
      <c r="G33" s="129" t="s">
        <v>136</v>
      </c>
      <c r="H33" s="73">
        <f t="shared" si="5"/>
        <v>294933</v>
      </c>
      <c r="I33" s="74">
        <f t="shared" si="6"/>
        <v>-43751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103406</v>
      </c>
      <c r="E34" s="128" t="s">
        <v>136</v>
      </c>
      <c r="F34" s="128">
        <v>0</v>
      </c>
      <c r="G34" s="128" t="s">
        <v>136</v>
      </c>
      <c r="H34" s="58">
        <f t="shared" si="5"/>
        <v>103406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98944</v>
      </c>
      <c r="E35" s="128" t="s">
        <v>136</v>
      </c>
      <c r="F35" s="128">
        <v>0</v>
      </c>
      <c r="G35" s="128" t="s">
        <v>136</v>
      </c>
      <c r="H35" s="58">
        <f t="shared" si="5"/>
        <v>98944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92583</v>
      </c>
      <c r="E36" s="128" t="s">
        <v>136</v>
      </c>
      <c r="F36" s="128">
        <v>0</v>
      </c>
      <c r="G36" s="128" t="s">
        <v>136</v>
      </c>
      <c r="H36" s="58">
        <f t="shared" si="5"/>
        <v>92583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43751</v>
      </c>
      <c r="E37" s="130" t="s">
        <v>136</v>
      </c>
      <c r="F37" s="81">
        <v>-43751</v>
      </c>
      <c r="G37" s="130" t="s">
        <v>136</v>
      </c>
      <c r="H37" s="81">
        <f t="shared" si="5"/>
        <v>0</v>
      </c>
      <c r="I37" s="82">
        <f t="shared" si="7"/>
        <v>-43751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5314625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205172</v>
      </c>
      <c r="H39" s="59">
        <f>SUM(D39:G39)</f>
        <v>5519797</v>
      </c>
      <c r="I39" s="59">
        <f t="shared" si="7"/>
        <v>205172</v>
      </c>
      <c r="J39" s="10"/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2276113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2276113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4611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4611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21698</v>
      </c>
      <c r="E42" s="127" t="str">
        <f t="shared" si="8"/>
        <v>Blank</v>
      </c>
      <c r="F42" s="127" t="str">
        <f t="shared" si="8"/>
        <v>Blank</v>
      </c>
      <c r="G42" s="59">
        <f t="shared" si="8"/>
        <v>19834</v>
      </c>
      <c r="H42" s="59">
        <f t="shared" si="5"/>
        <v>41532</v>
      </c>
      <c r="I42" s="90">
        <f t="shared" si="7"/>
        <v>19834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7617047</v>
      </c>
      <c r="E43" s="96">
        <f t="shared" si="9"/>
        <v>0</v>
      </c>
      <c r="F43" s="96">
        <f t="shared" si="9"/>
        <v>0</v>
      </c>
      <c r="G43" s="96">
        <f t="shared" si="9"/>
        <v>225006</v>
      </c>
      <c r="H43" s="96">
        <f t="shared" si="9"/>
        <v>7842053</v>
      </c>
      <c r="I43" s="97">
        <f t="shared" si="9"/>
        <v>225006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43751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141010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6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166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57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973498</v>
      </c>
      <c r="E11" s="126" t="s">
        <v>136</v>
      </c>
      <c r="F11" s="126" t="s">
        <v>136</v>
      </c>
      <c r="G11" s="53">
        <v>97622</v>
      </c>
      <c r="H11" s="54">
        <f aca="true" t="shared" si="0" ref="H11:H18">SUM(D11:G11)</f>
        <v>1071120</v>
      </c>
      <c r="I11" s="55">
        <f>+G11+F11+E11</f>
        <v>97622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38854</v>
      </c>
      <c r="E12" s="127" t="s">
        <v>136</v>
      </c>
      <c r="F12" s="127" t="s">
        <v>136</v>
      </c>
      <c r="G12" s="59">
        <v>10981</v>
      </c>
      <c r="H12" s="59">
        <f t="shared" si="0"/>
        <v>49835</v>
      </c>
      <c r="I12" s="60">
        <f aca="true" t="shared" si="1" ref="I12:I18">+G12+F12+E12</f>
        <v>10981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58104</v>
      </c>
      <c r="E13" s="127" t="s">
        <v>136</v>
      </c>
      <c r="F13" s="127" t="s">
        <v>136</v>
      </c>
      <c r="G13" s="59">
        <v>6492</v>
      </c>
      <c r="H13" s="59">
        <f t="shared" si="0"/>
        <v>64596</v>
      </c>
      <c r="I13" s="60">
        <f t="shared" si="1"/>
        <v>6492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108438</v>
      </c>
      <c r="E14" s="127" t="s">
        <v>136</v>
      </c>
      <c r="F14" s="127" t="s">
        <v>136</v>
      </c>
      <c r="G14" s="127" t="s">
        <v>136</v>
      </c>
      <c r="H14" s="59">
        <f>SUM(D14:G14)</f>
        <v>108438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199247</v>
      </c>
      <c r="E15" s="127" t="s">
        <v>136</v>
      </c>
      <c r="F15" s="127" t="s">
        <v>136</v>
      </c>
      <c r="G15" s="127" t="s">
        <v>136</v>
      </c>
      <c r="H15" s="59">
        <f>SUM(D15:G15)</f>
        <v>199247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15327</v>
      </c>
      <c r="E16" s="127" t="s">
        <v>136</v>
      </c>
      <c r="F16" s="127" t="s">
        <v>136</v>
      </c>
      <c r="G16" s="127" t="s">
        <v>136</v>
      </c>
      <c r="H16" s="59">
        <f t="shared" si="0"/>
        <v>15327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26408</v>
      </c>
      <c r="E17" s="127" t="s">
        <v>136</v>
      </c>
      <c r="F17" s="127" t="s">
        <v>136</v>
      </c>
      <c r="G17" s="59">
        <v>24139</v>
      </c>
      <c r="H17" s="59">
        <f t="shared" si="0"/>
        <v>50547</v>
      </c>
      <c r="I17" s="59">
        <f t="shared" si="1"/>
        <v>24139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72802</v>
      </c>
      <c r="E18" s="127" t="s">
        <v>136</v>
      </c>
      <c r="F18" s="127" t="s">
        <v>136</v>
      </c>
      <c r="G18" s="127" t="s">
        <v>136</v>
      </c>
      <c r="H18" s="59">
        <f t="shared" si="0"/>
        <v>72802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519180</v>
      </c>
      <c r="E19" s="66">
        <f t="shared" si="2"/>
        <v>0</v>
      </c>
      <c r="F19" s="66">
        <f t="shared" si="2"/>
        <v>0</v>
      </c>
      <c r="G19" s="66">
        <f t="shared" si="2"/>
        <v>41612</v>
      </c>
      <c r="H19" s="66">
        <f t="shared" si="2"/>
        <v>560792</v>
      </c>
      <c r="I19" s="67">
        <f t="shared" si="2"/>
        <v>41612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1029434</v>
      </c>
      <c r="E20" s="127" t="s">
        <v>136</v>
      </c>
      <c r="F20" s="127" t="s">
        <v>136</v>
      </c>
      <c r="G20" s="59">
        <v>109304</v>
      </c>
      <c r="H20" s="59">
        <f>SUM(D20:G20)</f>
        <v>1138738</v>
      </c>
      <c r="I20" s="60">
        <f>+G20+F20+E20</f>
        <v>109304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99277</v>
      </c>
      <c r="E21" s="127" t="s">
        <v>136</v>
      </c>
      <c r="F21" s="127" t="s">
        <v>136</v>
      </c>
      <c r="G21" s="127" t="s">
        <v>136</v>
      </c>
      <c r="H21" s="59">
        <f>SUM(D21:G21)</f>
        <v>99277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147682</v>
      </c>
      <c r="E22" s="127" t="s">
        <v>136</v>
      </c>
      <c r="F22" s="127" t="s">
        <v>136</v>
      </c>
      <c r="G22" s="127" t="s">
        <v>136</v>
      </c>
      <c r="H22" s="59">
        <f>SUM(D22:G22)</f>
        <v>147682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108305</v>
      </c>
      <c r="E23" s="127" t="s">
        <v>136</v>
      </c>
      <c r="F23" s="127" t="s">
        <v>136</v>
      </c>
      <c r="G23" s="127" t="s">
        <v>136</v>
      </c>
      <c r="H23" s="59">
        <f>SUM(D23:G23)</f>
        <v>108305</v>
      </c>
      <c r="I23" s="60">
        <f>+G23+F23+E23</f>
        <v>0</v>
      </c>
      <c r="K23" s="10"/>
      <c r="L23" s="12"/>
    </row>
    <row r="24" spans="1:11" ht="18.5">
      <c r="A24" s="62" t="s">
        <v>74</v>
      </c>
      <c r="B24" s="63" t="s">
        <v>33</v>
      </c>
      <c r="C24" s="64" t="s">
        <v>114</v>
      </c>
      <c r="D24" s="65">
        <f aca="true" t="shared" si="3" ref="D24:I24">SUM(D20:D23)</f>
        <v>1384698</v>
      </c>
      <c r="E24" s="66">
        <f t="shared" si="3"/>
        <v>0</v>
      </c>
      <c r="F24" s="66">
        <f t="shared" si="3"/>
        <v>0</v>
      </c>
      <c r="G24" s="66">
        <f t="shared" si="3"/>
        <v>109304</v>
      </c>
      <c r="H24" s="66">
        <f t="shared" si="3"/>
        <v>1494002</v>
      </c>
      <c r="I24" s="67">
        <f t="shared" si="3"/>
        <v>109304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963255</v>
      </c>
      <c r="E25" s="128" t="s">
        <v>136</v>
      </c>
      <c r="F25" s="128" t="s">
        <v>136</v>
      </c>
      <c r="G25" s="58">
        <v>115629</v>
      </c>
      <c r="H25" s="59">
        <f>SUM(D25:G25)</f>
        <v>1078884</v>
      </c>
      <c r="I25" s="60">
        <f>+G25+F25+E25</f>
        <v>115629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944371</v>
      </c>
      <c r="E26" s="128" t="s">
        <v>136</v>
      </c>
      <c r="F26" s="128" t="s">
        <v>136</v>
      </c>
      <c r="G26" s="128" t="s">
        <v>136</v>
      </c>
      <c r="H26" s="59">
        <f>SUM(D26:G26)</f>
        <v>944371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299767</v>
      </c>
      <c r="E27" s="128" t="s">
        <v>136</v>
      </c>
      <c r="F27" s="128" t="s">
        <v>136</v>
      </c>
      <c r="G27" s="128" t="s">
        <v>136</v>
      </c>
      <c r="H27" s="59">
        <f>SUM(D27:G27)</f>
        <v>299767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325240</v>
      </c>
      <c r="E28" s="128" t="s">
        <v>136</v>
      </c>
      <c r="F28" s="128" t="s">
        <v>136</v>
      </c>
      <c r="G28" s="128" t="s">
        <v>136</v>
      </c>
      <c r="H28" s="59">
        <f>SUM(D28:G28)</f>
        <v>325240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4" ref="D29:I29">SUM(D25:D28)</f>
        <v>2532633</v>
      </c>
      <c r="E29" s="66">
        <f t="shared" si="4"/>
        <v>0</v>
      </c>
      <c r="F29" s="66">
        <f t="shared" si="4"/>
        <v>0</v>
      </c>
      <c r="G29" s="66">
        <f t="shared" si="4"/>
        <v>115629</v>
      </c>
      <c r="H29" s="66">
        <f t="shared" si="4"/>
        <v>2648262</v>
      </c>
      <c r="I29" s="67">
        <f t="shared" si="4"/>
        <v>115629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66302</v>
      </c>
      <c r="E30" s="128" t="s">
        <v>136</v>
      </c>
      <c r="F30" s="128" t="s">
        <v>136</v>
      </c>
      <c r="G30" s="58">
        <v>16554</v>
      </c>
      <c r="H30" s="59">
        <f aca="true" t="shared" si="5" ref="H30:H42">SUM(D30:G30)</f>
        <v>82856</v>
      </c>
      <c r="I30" s="60">
        <f aca="true" t="shared" si="6" ref="I30:I35">+G30+F30+E30</f>
        <v>16554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455989</v>
      </c>
      <c r="E31" s="128" t="s">
        <v>136</v>
      </c>
      <c r="F31" s="128" t="s">
        <v>136</v>
      </c>
      <c r="G31" s="58">
        <v>59504</v>
      </c>
      <c r="H31" s="59">
        <f t="shared" si="5"/>
        <v>515493</v>
      </c>
      <c r="I31" s="60">
        <f t="shared" si="6"/>
        <v>59504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13610</v>
      </c>
      <c r="E32" s="128" t="s">
        <v>136</v>
      </c>
      <c r="F32" s="128" t="s">
        <v>136</v>
      </c>
      <c r="G32" s="58">
        <v>1272</v>
      </c>
      <c r="H32" s="59">
        <f t="shared" si="5"/>
        <v>14882</v>
      </c>
      <c r="I32" s="60">
        <f t="shared" si="6"/>
        <v>1272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439015</v>
      </c>
      <c r="E33" s="129" t="s">
        <v>136</v>
      </c>
      <c r="F33" s="129" t="s">
        <v>136</v>
      </c>
      <c r="G33" s="129" t="s">
        <v>136</v>
      </c>
      <c r="H33" s="73">
        <f t="shared" si="5"/>
        <v>439015</v>
      </c>
      <c r="I33" s="74">
        <f t="shared" si="6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134040</v>
      </c>
      <c r="E34" s="128" t="s">
        <v>136</v>
      </c>
      <c r="F34" s="128" t="s">
        <v>136</v>
      </c>
      <c r="G34" s="128" t="s">
        <v>136</v>
      </c>
      <c r="H34" s="58">
        <f t="shared" si="5"/>
        <v>134040</v>
      </c>
      <c r="I34" s="77">
        <f t="shared" si="6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128254</v>
      </c>
      <c r="E35" s="128" t="s">
        <v>136</v>
      </c>
      <c r="F35" s="128" t="s">
        <v>136</v>
      </c>
      <c r="G35" s="128" t="s">
        <v>136</v>
      </c>
      <c r="H35" s="58">
        <f t="shared" si="5"/>
        <v>128254</v>
      </c>
      <c r="I35" s="77">
        <f t="shared" si="6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120009</v>
      </c>
      <c r="E36" s="128" t="s">
        <v>136</v>
      </c>
      <c r="F36" s="128" t="s">
        <v>136</v>
      </c>
      <c r="G36" s="128" t="s">
        <v>136</v>
      </c>
      <c r="H36" s="58">
        <f t="shared" si="5"/>
        <v>120009</v>
      </c>
      <c r="I36" s="77">
        <f aca="true" t="shared" si="7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56712</v>
      </c>
      <c r="E37" s="130" t="s">
        <v>136</v>
      </c>
      <c r="F37" s="130" t="s">
        <v>136</v>
      </c>
      <c r="G37" s="130" t="s">
        <v>136</v>
      </c>
      <c r="H37" s="81">
        <f t="shared" si="5"/>
        <v>56712</v>
      </c>
      <c r="I37" s="82">
        <f t="shared" si="7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5"/>
        <v>100000</v>
      </c>
      <c r="I38" s="87">
        <f t="shared" si="7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4471606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417358</v>
      </c>
      <c r="H39" s="59">
        <f>SUM(D39:G39)</f>
        <v>4888964</v>
      </c>
      <c r="I39" s="59">
        <f t="shared" si="7"/>
        <v>417358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1971584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1971584</v>
      </c>
      <c r="I40" s="90">
        <f t="shared" si="7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15327</v>
      </c>
      <c r="E41" s="127" t="str">
        <f aca="true" t="shared" si="8" ref="E41:G42">+E16</f>
        <v>Blank</v>
      </c>
      <c r="F41" s="127" t="str">
        <f t="shared" si="8"/>
        <v>Blank</v>
      </c>
      <c r="G41" s="127" t="str">
        <f t="shared" si="8"/>
        <v>Blank</v>
      </c>
      <c r="H41" s="59">
        <f t="shared" si="5"/>
        <v>15327</v>
      </c>
      <c r="I41" s="90">
        <f t="shared" si="7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26408</v>
      </c>
      <c r="E42" s="127" t="str">
        <f t="shared" si="8"/>
        <v>Blank</v>
      </c>
      <c r="F42" s="127" t="str">
        <f t="shared" si="8"/>
        <v>Blank</v>
      </c>
      <c r="G42" s="59">
        <f t="shared" si="8"/>
        <v>24139</v>
      </c>
      <c r="H42" s="59">
        <f t="shared" si="5"/>
        <v>50547</v>
      </c>
      <c r="I42" s="90">
        <f t="shared" si="7"/>
        <v>24139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9" ref="D43:I43">SUM(D39:D42)</f>
        <v>6484925</v>
      </c>
      <c r="E43" s="96">
        <f t="shared" si="9"/>
        <v>0</v>
      </c>
      <c r="F43" s="96">
        <f t="shared" si="9"/>
        <v>0</v>
      </c>
      <c r="G43" s="96">
        <f t="shared" si="9"/>
        <v>441497</v>
      </c>
      <c r="H43" s="96">
        <f t="shared" si="9"/>
        <v>6926422</v>
      </c>
      <c r="I43" s="97">
        <f t="shared" si="9"/>
        <v>441497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56712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174482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fitToPage="1"/>
  </sheetPr>
  <dimension ref="A1:AS65"/>
  <sheetViews>
    <sheetView view="pageBreakPreview" zoomScale="60" workbookViewId="0" topLeftCell="A1">
      <selection activeCell="B28" sqref="B28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8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165</v>
      </c>
    </row>
    <row r="2" spans="1:9" ht="15">
      <c r="A2" s="5" t="s">
        <v>1</v>
      </c>
      <c r="B2" s="5"/>
      <c r="H2" s="17" t="s">
        <v>2</v>
      </c>
      <c r="I2" s="37">
        <v>44743</v>
      </c>
    </row>
    <row r="3" spans="1:9" ht="15">
      <c r="A3" s="5"/>
      <c r="H3" s="17" t="s">
        <v>3</v>
      </c>
      <c r="I3" s="16">
        <v>1</v>
      </c>
    </row>
    <row r="4" spans="1:9" ht="15">
      <c r="A4" s="6" t="s">
        <v>109</v>
      </c>
      <c r="B4" s="2"/>
      <c r="C4" s="2"/>
      <c r="D4" s="2"/>
      <c r="E4" s="2"/>
      <c r="F4" s="2"/>
      <c r="G4" s="2"/>
      <c r="H4" s="2"/>
      <c r="I4" s="14"/>
    </row>
    <row r="5" spans="1:9" ht="15">
      <c r="A5" s="6" t="s">
        <v>181</v>
      </c>
      <c r="B5" s="2"/>
      <c r="C5" s="2"/>
      <c r="D5" s="2"/>
      <c r="E5" s="2"/>
      <c r="F5" s="2"/>
      <c r="G5" s="2"/>
      <c r="H5" s="2"/>
      <c r="I5" s="14"/>
    </row>
    <row r="6" spans="1:9" ht="15">
      <c r="A6" s="6" t="s">
        <v>119</v>
      </c>
      <c r="B6" s="2"/>
      <c r="C6" s="2"/>
      <c r="D6" s="2"/>
      <c r="E6" s="2"/>
      <c r="F6" s="2"/>
      <c r="G6" s="2"/>
      <c r="H6" s="2"/>
      <c r="I6" s="14"/>
    </row>
    <row r="7" spans="1:9" ht="15">
      <c r="A7" s="6" t="s">
        <v>58</v>
      </c>
      <c r="B7" s="2"/>
      <c r="C7" s="2"/>
      <c r="D7" s="2"/>
      <c r="E7" s="2"/>
      <c r="F7" s="2"/>
      <c r="G7" s="2"/>
      <c r="H7" s="2"/>
      <c r="I7" s="14"/>
    </row>
    <row r="8" spans="1:9" ht="16" thickBot="1">
      <c r="A8" s="6" t="s">
        <v>178</v>
      </c>
      <c r="B8" s="2"/>
      <c r="C8" s="2"/>
      <c r="D8" s="2"/>
      <c r="E8" s="2"/>
      <c r="F8" s="2"/>
      <c r="G8" s="2"/>
      <c r="H8" s="2"/>
      <c r="I8" s="14"/>
    </row>
    <row r="9" spans="1:9" ht="16" thickBot="1">
      <c r="A9" s="137" t="s">
        <v>173</v>
      </c>
      <c r="B9" s="140"/>
      <c r="C9" s="140"/>
      <c r="D9" s="140"/>
      <c r="E9" s="140"/>
      <c r="F9" s="140"/>
      <c r="G9" s="140"/>
      <c r="H9" s="141"/>
      <c r="I9" s="142"/>
    </row>
    <row r="10" spans="1:45" s="9" customFormat="1" ht="16.5" customHeight="1" thickBot="1">
      <c r="A10" s="45" t="s">
        <v>110</v>
      </c>
      <c r="B10" s="46" t="s">
        <v>111</v>
      </c>
      <c r="C10" s="47" t="s">
        <v>39</v>
      </c>
      <c r="D10" s="47" t="s">
        <v>11</v>
      </c>
      <c r="E10" s="47" t="s">
        <v>90</v>
      </c>
      <c r="F10" s="47" t="s">
        <v>91</v>
      </c>
      <c r="G10" s="47" t="s">
        <v>92</v>
      </c>
      <c r="H10" s="47" t="s">
        <v>40</v>
      </c>
      <c r="I10" s="48" t="s">
        <v>8</v>
      </c>
      <c r="J10" s="11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50" t="s">
        <v>72</v>
      </c>
      <c r="B11" s="51" t="s">
        <v>12</v>
      </c>
      <c r="C11" s="52" t="s">
        <v>94</v>
      </c>
      <c r="D11" s="53">
        <v>705500</v>
      </c>
      <c r="E11" s="126" t="s">
        <v>136</v>
      </c>
      <c r="F11" s="126">
        <v>0</v>
      </c>
      <c r="G11" s="53">
        <v>54015</v>
      </c>
      <c r="H11" s="54">
        <f aca="true" t="shared" si="0" ref="H11:H18">SUM(D11:G11)</f>
        <v>759515</v>
      </c>
      <c r="I11" s="55">
        <f>+G11+F11+E11</f>
        <v>54015</v>
      </c>
      <c r="K11" s="10"/>
      <c r="L11" s="12"/>
    </row>
    <row r="12" spans="1:12" ht="15">
      <c r="A12" s="39" t="s">
        <v>73</v>
      </c>
      <c r="B12" s="34" t="s">
        <v>12</v>
      </c>
      <c r="C12" s="44" t="s">
        <v>95</v>
      </c>
      <c r="D12" s="58">
        <v>31298</v>
      </c>
      <c r="E12" s="127" t="s">
        <v>136</v>
      </c>
      <c r="F12" s="127">
        <v>0</v>
      </c>
      <c r="G12" s="59">
        <v>5636</v>
      </c>
      <c r="H12" s="59">
        <f t="shared" si="0"/>
        <v>36934</v>
      </c>
      <c r="I12" s="60">
        <f aca="true" t="shared" si="1" ref="I12:I18">+G12+F12+E12</f>
        <v>5636</v>
      </c>
      <c r="K12" s="10"/>
      <c r="L12" s="12"/>
    </row>
    <row r="13" spans="1:12" ht="15">
      <c r="A13" s="39" t="s">
        <v>73</v>
      </c>
      <c r="B13" s="34" t="s">
        <v>13</v>
      </c>
      <c r="C13" s="44" t="s">
        <v>96</v>
      </c>
      <c r="D13" s="58">
        <v>46804</v>
      </c>
      <c r="E13" s="127" t="s">
        <v>136</v>
      </c>
      <c r="F13" s="127">
        <v>0</v>
      </c>
      <c r="G13" s="59">
        <v>2263</v>
      </c>
      <c r="H13" s="59">
        <f t="shared" si="0"/>
        <v>49067</v>
      </c>
      <c r="I13" s="60">
        <f t="shared" si="1"/>
        <v>2263</v>
      </c>
      <c r="K13" s="10"/>
      <c r="L13" s="12"/>
    </row>
    <row r="14" spans="1:12" ht="15">
      <c r="A14" s="39" t="s">
        <v>73</v>
      </c>
      <c r="B14" s="34" t="s">
        <v>45</v>
      </c>
      <c r="C14" s="44" t="s">
        <v>46</v>
      </c>
      <c r="D14" s="58">
        <v>87348</v>
      </c>
      <c r="E14" s="127" t="s">
        <v>136</v>
      </c>
      <c r="F14" s="127">
        <v>0</v>
      </c>
      <c r="G14" s="127" t="s">
        <v>136</v>
      </c>
      <c r="H14" s="59">
        <f>SUM(D14:G14)</f>
        <v>87348</v>
      </c>
      <c r="I14" s="60">
        <f>+G14+F14+E14</f>
        <v>0</v>
      </c>
      <c r="K14" s="10"/>
      <c r="L14" s="12"/>
    </row>
    <row r="15" spans="1:12" ht="15">
      <c r="A15" s="40" t="s">
        <v>73</v>
      </c>
      <c r="B15" s="34" t="s">
        <v>130</v>
      </c>
      <c r="C15" s="44" t="s">
        <v>46</v>
      </c>
      <c r="D15" s="58">
        <v>123730</v>
      </c>
      <c r="E15" s="127" t="s">
        <v>136</v>
      </c>
      <c r="F15" s="127">
        <v>0</v>
      </c>
      <c r="G15" s="127" t="s">
        <v>136</v>
      </c>
      <c r="H15" s="59">
        <f>SUM(D15:G15)</f>
        <v>123730</v>
      </c>
      <c r="I15" s="59">
        <f>+G15+F15+E15</f>
        <v>0</v>
      </c>
      <c r="K15" s="10"/>
      <c r="L15" s="12"/>
    </row>
    <row r="16" spans="1:12" ht="31">
      <c r="A16" s="40" t="s">
        <v>73</v>
      </c>
      <c r="B16" s="61" t="s">
        <v>52</v>
      </c>
      <c r="C16" s="44" t="s">
        <v>53</v>
      </c>
      <c r="D16" s="58">
        <v>9518</v>
      </c>
      <c r="E16" s="127" t="s">
        <v>136</v>
      </c>
      <c r="F16" s="127">
        <v>0</v>
      </c>
      <c r="G16" s="127" t="s">
        <v>136</v>
      </c>
      <c r="H16" s="59">
        <f t="shared" si="0"/>
        <v>9518</v>
      </c>
      <c r="I16" s="59">
        <f t="shared" si="1"/>
        <v>0</v>
      </c>
      <c r="K16" s="10"/>
      <c r="L16" s="12"/>
    </row>
    <row r="17" spans="1:12" ht="31">
      <c r="A17" s="39" t="s">
        <v>73</v>
      </c>
      <c r="B17" s="61" t="s">
        <v>51</v>
      </c>
      <c r="C17" s="44" t="s">
        <v>47</v>
      </c>
      <c r="D17" s="58">
        <v>15852</v>
      </c>
      <c r="E17" s="127" t="s">
        <v>136</v>
      </c>
      <c r="F17" s="127">
        <v>0</v>
      </c>
      <c r="G17" s="59">
        <v>14490</v>
      </c>
      <c r="H17" s="59">
        <f t="shared" si="0"/>
        <v>30342</v>
      </c>
      <c r="I17" s="59">
        <f t="shared" si="1"/>
        <v>14490</v>
      </c>
      <c r="K17" s="10"/>
      <c r="L17" s="12"/>
    </row>
    <row r="18" spans="1:12" ht="15">
      <c r="A18" s="39" t="s">
        <v>73</v>
      </c>
      <c r="B18" s="61" t="s">
        <v>9</v>
      </c>
      <c r="C18" s="44" t="s">
        <v>48</v>
      </c>
      <c r="D18" s="58">
        <v>45209</v>
      </c>
      <c r="E18" s="127" t="s">
        <v>136</v>
      </c>
      <c r="F18" s="127">
        <v>0</v>
      </c>
      <c r="G18" s="127" t="s">
        <v>136</v>
      </c>
      <c r="H18" s="59">
        <f t="shared" si="0"/>
        <v>45209</v>
      </c>
      <c r="I18" s="60">
        <f t="shared" si="1"/>
        <v>0</v>
      </c>
      <c r="K18" s="10"/>
      <c r="L18" s="12"/>
    </row>
    <row r="19" spans="1:11" ht="18.5">
      <c r="A19" s="62" t="s">
        <v>73</v>
      </c>
      <c r="B19" s="63" t="s">
        <v>14</v>
      </c>
      <c r="C19" s="64" t="s">
        <v>114</v>
      </c>
      <c r="D19" s="65">
        <f aca="true" t="shared" si="2" ref="D19:I19">SUM(D12:D18)</f>
        <v>359759</v>
      </c>
      <c r="E19" s="66">
        <f t="shared" si="2"/>
        <v>0</v>
      </c>
      <c r="F19" s="66">
        <v>0</v>
      </c>
      <c r="G19" s="66">
        <f aca="true" t="shared" si="3" ref="G19">SUM(G12:G18)</f>
        <v>22389</v>
      </c>
      <c r="H19" s="66">
        <f t="shared" si="2"/>
        <v>382148</v>
      </c>
      <c r="I19" s="67">
        <f t="shared" si="2"/>
        <v>22389</v>
      </c>
      <c r="K19" s="10"/>
    </row>
    <row r="20" spans="1:12" ht="15">
      <c r="A20" s="39" t="s">
        <v>74</v>
      </c>
      <c r="B20" s="34" t="s">
        <v>15</v>
      </c>
      <c r="C20" s="44" t="s">
        <v>97</v>
      </c>
      <c r="D20" s="58">
        <v>746038</v>
      </c>
      <c r="E20" s="127" t="s">
        <v>136</v>
      </c>
      <c r="F20" s="59">
        <v>-256924</v>
      </c>
      <c r="G20" s="59">
        <v>33061</v>
      </c>
      <c r="H20" s="59">
        <f>SUM(D20:G20)</f>
        <v>522175</v>
      </c>
      <c r="I20" s="60">
        <f>+G20+F20+E20</f>
        <v>-223863</v>
      </c>
      <c r="K20" s="10"/>
      <c r="L20" s="12"/>
    </row>
    <row r="21" spans="1:12" ht="15">
      <c r="A21" s="39" t="s">
        <v>74</v>
      </c>
      <c r="B21" s="34" t="s">
        <v>16</v>
      </c>
      <c r="C21" s="44" t="s">
        <v>49</v>
      </c>
      <c r="D21" s="58">
        <v>70740</v>
      </c>
      <c r="E21" s="127" t="s">
        <v>136</v>
      </c>
      <c r="F21" s="127">
        <v>0</v>
      </c>
      <c r="G21" s="127" t="s">
        <v>136</v>
      </c>
      <c r="H21" s="59">
        <f>SUM(D21:G21)</f>
        <v>70740</v>
      </c>
      <c r="I21" s="60">
        <f>+G21+F21+E21</f>
        <v>0</v>
      </c>
      <c r="K21" s="10"/>
      <c r="L21" s="12"/>
    </row>
    <row r="22" spans="1:12" ht="15">
      <c r="A22" s="39" t="s">
        <v>74</v>
      </c>
      <c r="B22" s="69" t="s">
        <v>104</v>
      </c>
      <c r="C22" s="44" t="s">
        <v>49</v>
      </c>
      <c r="D22" s="58">
        <v>115901</v>
      </c>
      <c r="E22" s="127" t="s">
        <v>136</v>
      </c>
      <c r="F22" s="127">
        <v>0</v>
      </c>
      <c r="G22" s="127" t="s">
        <v>136</v>
      </c>
      <c r="H22" s="59">
        <f>SUM(D22:G22)</f>
        <v>115901</v>
      </c>
      <c r="I22" s="60">
        <f>+G22+F22+E22</f>
        <v>0</v>
      </c>
      <c r="K22" s="10"/>
      <c r="L22" s="12"/>
    </row>
    <row r="23" spans="1:12" ht="15">
      <c r="A23" s="39" t="s">
        <v>74</v>
      </c>
      <c r="B23" s="34" t="s">
        <v>17</v>
      </c>
      <c r="C23" s="44" t="s">
        <v>98</v>
      </c>
      <c r="D23" s="58">
        <v>93223</v>
      </c>
      <c r="E23" s="127" t="s">
        <v>136</v>
      </c>
      <c r="F23" s="127">
        <v>0</v>
      </c>
      <c r="G23" s="127" t="s">
        <v>136</v>
      </c>
      <c r="H23" s="59">
        <f>SUM(D23:G23)</f>
        <v>93223</v>
      </c>
      <c r="I23" s="60">
        <f>+G23+F23+E23</f>
        <v>0</v>
      </c>
      <c r="K23" s="10"/>
      <c r="L23" s="12"/>
    </row>
    <row r="24" spans="1:11" ht="16.5" customHeight="1">
      <c r="A24" s="62" t="s">
        <v>74</v>
      </c>
      <c r="B24" s="63" t="s">
        <v>33</v>
      </c>
      <c r="C24" s="64" t="s">
        <v>114</v>
      </c>
      <c r="D24" s="65">
        <f aca="true" t="shared" si="4" ref="D24:I24">SUM(D20:D23)</f>
        <v>1025902</v>
      </c>
      <c r="E24" s="66">
        <f t="shared" si="4"/>
        <v>0</v>
      </c>
      <c r="F24" s="66">
        <v>-256924</v>
      </c>
      <c r="G24" s="66">
        <f aca="true" t="shared" si="5" ref="G24">SUM(G20:G23)</f>
        <v>33061</v>
      </c>
      <c r="H24" s="66">
        <f t="shared" si="4"/>
        <v>802039</v>
      </c>
      <c r="I24" s="67">
        <f t="shared" si="4"/>
        <v>-223863</v>
      </c>
      <c r="K24" s="10"/>
    </row>
    <row r="25" spans="1:12" ht="15">
      <c r="A25" s="39" t="s">
        <v>75</v>
      </c>
      <c r="B25" s="34" t="s">
        <v>18</v>
      </c>
      <c r="C25" s="44" t="s">
        <v>99</v>
      </c>
      <c r="D25" s="58">
        <v>698077</v>
      </c>
      <c r="E25" s="128" t="s">
        <v>136</v>
      </c>
      <c r="F25" s="58">
        <v>256924</v>
      </c>
      <c r="G25" s="58">
        <v>71142</v>
      </c>
      <c r="H25" s="59">
        <f>SUM(D25:G25)</f>
        <v>1026143</v>
      </c>
      <c r="I25" s="60">
        <f>+G25+F25+E25</f>
        <v>328066</v>
      </c>
      <c r="K25" s="10"/>
      <c r="L25" s="12"/>
    </row>
    <row r="26" spans="1:12" ht="15">
      <c r="A26" s="39" t="s">
        <v>75</v>
      </c>
      <c r="B26" s="34" t="s">
        <v>19</v>
      </c>
      <c r="C26" s="44" t="s">
        <v>50</v>
      </c>
      <c r="D26" s="58">
        <v>643528</v>
      </c>
      <c r="E26" s="128" t="s">
        <v>136</v>
      </c>
      <c r="F26" s="128">
        <v>0</v>
      </c>
      <c r="G26" s="128" t="s">
        <v>136</v>
      </c>
      <c r="H26" s="59">
        <f>SUM(D26:G26)</f>
        <v>643528</v>
      </c>
      <c r="I26" s="60">
        <f>+G26+F26+E26</f>
        <v>0</v>
      </c>
      <c r="K26" s="10"/>
      <c r="L26" s="12"/>
    </row>
    <row r="27" spans="1:12" ht="15">
      <c r="A27" s="39" t="s">
        <v>75</v>
      </c>
      <c r="B27" s="34" t="s">
        <v>108</v>
      </c>
      <c r="C27" s="44" t="s">
        <v>50</v>
      </c>
      <c r="D27" s="58">
        <v>235265</v>
      </c>
      <c r="E27" s="128" t="s">
        <v>136</v>
      </c>
      <c r="F27" s="128">
        <v>0</v>
      </c>
      <c r="G27" s="128" t="s">
        <v>136</v>
      </c>
      <c r="H27" s="59">
        <f>SUM(D27:G27)</f>
        <v>235265</v>
      </c>
      <c r="I27" s="60">
        <f>+G27+F27+E27</f>
        <v>0</v>
      </c>
      <c r="K27" s="10"/>
      <c r="L27" s="12"/>
    </row>
    <row r="28" spans="1:12" ht="15">
      <c r="A28" s="39" t="s">
        <v>75</v>
      </c>
      <c r="B28" s="34" t="s">
        <v>20</v>
      </c>
      <c r="C28" s="44" t="s">
        <v>100</v>
      </c>
      <c r="D28" s="58">
        <v>122216</v>
      </c>
      <c r="E28" s="128" t="s">
        <v>136</v>
      </c>
      <c r="F28" s="128">
        <v>0</v>
      </c>
      <c r="G28" s="128" t="s">
        <v>136</v>
      </c>
      <c r="H28" s="59">
        <f>SUM(D28:G28)</f>
        <v>122216</v>
      </c>
      <c r="I28" s="60">
        <f>+G28+F28+E28</f>
        <v>0</v>
      </c>
      <c r="K28" s="10"/>
      <c r="L28" s="12"/>
    </row>
    <row r="29" spans="1:11" ht="18.5">
      <c r="A29" s="62" t="s">
        <v>75</v>
      </c>
      <c r="B29" s="63" t="s">
        <v>21</v>
      </c>
      <c r="C29" s="64" t="s">
        <v>114</v>
      </c>
      <c r="D29" s="65">
        <f aca="true" t="shared" si="6" ref="D29:I29">SUM(D25:D28)</f>
        <v>1699086</v>
      </c>
      <c r="E29" s="66">
        <f t="shared" si="6"/>
        <v>0</v>
      </c>
      <c r="F29" s="66">
        <v>256924</v>
      </c>
      <c r="G29" s="66">
        <f aca="true" t="shared" si="7" ref="G29">SUM(G25:G28)</f>
        <v>71142</v>
      </c>
      <c r="H29" s="66">
        <f t="shared" si="6"/>
        <v>2027152</v>
      </c>
      <c r="I29" s="67">
        <f t="shared" si="6"/>
        <v>328066</v>
      </c>
      <c r="K29" s="10"/>
    </row>
    <row r="30" spans="1:12" ht="15">
      <c r="A30" s="39" t="s">
        <v>76</v>
      </c>
      <c r="B30" s="34" t="s">
        <v>22</v>
      </c>
      <c r="C30" s="44" t="s">
        <v>101</v>
      </c>
      <c r="D30" s="58">
        <v>47446</v>
      </c>
      <c r="E30" s="128" t="s">
        <v>136</v>
      </c>
      <c r="F30" s="128">
        <v>0</v>
      </c>
      <c r="G30" s="58">
        <v>11958</v>
      </c>
      <c r="H30" s="59">
        <f aca="true" t="shared" si="8" ref="H30:H42">SUM(D30:G30)</f>
        <v>59404</v>
      </c>
      <c r="I30" s="60">
        <f aca="true" t="shared" si="9" ref="I30:I35">+G30+F30+E30</f>
        <v>11958</v>
      </c>
      <c r="K30" s="10"/>
      <c r="L30" s="12"/>
    </row>
    <row r="31" spans="1:12" ht="15">
      <c r="A31" s="39" t="s">
        <v>77</v>
      </c>
      <c r="B31" s="34" t="s">
        <v>23</v>
      </c>
      <c r="C31" s="44" t="s">
        <v>102</v>
      </c>
      <c r="D31" s="58">
        <v>330458</v>
      </c>
      <c r="E31" s="128" t="s">
        <v>136</v>
      </c>
      <c r="F31" s="128">
        <v>0</v>
      </c>
      <c r="G31" s="58">
        <v>33119</v>
      </c>
      <c r="H31" s="59">
        <f t="shared" si="8"/>
        <v>363577</v>
      </c>
      <c r="I31" s="60">
        <f t="shared" si="9"/>
        <v>33119</v>
      </c>
      <c r="K31" s="10"/>
      <c r="L31" s="12"/>
    </row>
    <row r="32" spans="1:12" ht="16" thickBot="1">
      <c r="A32" s="39" t="s">
        <v>78</v>
      </c>
      <c r="B32" s="34" t="s">
        <v>41</v>
      </c>
      <c r="C32" s="44" t="s">
        <v>103</v>
      </c>
      <c r="D32" s="58">
        <v>9863</v>
      </c>
      <c r="E32" s="128" t="s">
        <v>136</v>
      </c>
      <c r="F32" s="128">
        <v>0</v>
      </c>
      <c r="G32" s="58">
        <v>922</v>
      </c>
      <c r="H32" s="59">
        <f t="shared" si="8"/>
        <v>10785</v>
      </c>
      <c r="I32" s="60">
        <f t="shared" si="9"/>
        <v>922</v>
      </c>
      <c r="K32" s="10"/>
      <c r="L32" s="12"/>
    </row>
    <row r="33" spans="1:12" ht="15">
      <c r="A33" s="70" t="s">
        <v>79</v>
      </c>
      <c r="B33" s="71" t="s">
        <v>79</v>
      </c>
      <c r="C33" s="72" t="s">
        <v>107</v>
      </c>
      <c r="D33" s="73">
        <f>SUM(D34:D37)</f>
        <v>321287</v>
      </c>
      <c r="E33" s="129" t="s">
        <v>136</v>
      </c>
      <c r="F33" s="129" t="s">
        <v>136</v>
      </c>
      <c r="G33" s="129" t="s">
        <v>136</v>
      </c>
      <c r="H33" s="73">
        <f t="shared" si="8"/>
        <v>321287</v>
      </c>
      <c r="I33" s="74">
        <f t="shared" si="9"/>
        <v>0</v>
      </c>
      <c r="K33" s="10"/>
      <c r="L33" s="12"/>
    </row>
    <row r="34" spans="1:12" ht="15">
      <c r="A34" s="75" t="s">
        <v>135</v>
      </c>
      <c r="B34" s="76" t="s">
        <v>12</v>
      </c>
      <c r="C34" s="44" t="s">
        <v>107</v>
      </c>
      <c r="D34" s="58">
        <v>98095</v>
      </c>
      <c r="E34" s="128" t="s">
        <v>136</v>
      </c>
      <c r="F34" s="128" t="s">
        <v>136</v>
      </c>
      <c r="G34" s="128" t="s">
        <v>136</v>
      </c>
      <c r="H34" s="58">
        <f t="shared" si="8"/>
        <v>98095</v>
      </c>
      <c r="I34" s="77">
        <f t="shared" si="9"/>
        <v>0</v>
      </c>
      <c r="K34" s="10"/>
      <c r="L34" s="12"/>
    </row>
    <row r="35" spans="1:12" ht="15">
      <c r="A35" s="75" t="s">
        <v>135</v>
      </c>
      <c r="B35" s="76" t="s">
        <v>15</v>
      </c>
      <c r="C35" s="44" t="s">
        <v>107</v>
      </c>
      <c r="D35" s="58">
        <v>93861</v>
      </c>
      <c r="E35" s="128" t="s">
        <v>136</v>
      </c>
      <c r="F35" s="128" t="s">
        <v>136</v>
      </c>
      <c r="G35" s="128" t="s">
        <v>136</v>
      </c>
      <c r="H35" s="58">
        <f t="shared" si="8"/>
        <v>93861</v>
      </c>
      <c r="I35" s="77">
        <f t="shared" si="9"/>
        <v>0</v>
      </c>
      <c r="K35" s="10"/>
      <c r="L35" s="12"/>
    </row>
    <row r="36" spans="1:12" ht="15">
      <c r="A36" s="75" t="s">
        <v>135</v>
      </c>
      <c r="B36" s="76" t="s">
        <v>18</v>
      </c>
      <c r="C36" s="44" t="s">
        <v>107</v>
      </c>
      <c r="D36" s="58">
        <v>87827</v>
      </c>
      <c r="E36" s="128" t="s">
        <v>136</v>
      </c>
      <c r="F36" s="128" t="s">
        <v>136</v>
      </c>
      <c r="G36" s="128" t="s">
        <v>136</v>
      </c>
      <c r="H36" s="58">
        <f t="shared" si="8"/>
        <v>87827</v>
      </c>
      <c r="I36" s="77">
        <f aca="true" t="shared" si="10" ref="I36:I42">+G36+F36+E36</f>
        <v>0</v>
      </c>
      <c r="K36" s="10"/>
      <c r="L36" s="12"/>
    </row>
    <row r="37" spans="1:12" ht="15">
      <c r="A37" s="78" t="s">
        <v>135</v>
      </c>
      <c r="B37" s="79" t="s">
        <v>23</v>
      </c>
      <c r="C37" s="80" t="s">
        <v>107</v>
      </c>
      <c r="D37" s="81">
        <v>41504</v>
      </c>
      <c r="E37" s="130" t="s">
        <v>136</v>
      </c>
      <c r="F37" s="130" t="s">
        <v>136</v>
      </c>
      <c r="G37" s="130" t="s">
        <v>136</v>
      </c>
      <c r="H37" s="81">
        <f t="shared" si="8"/>
        <v>41504</v>
      </c>
      <c r="I37" s="82">
        <f t="shared" si="10"/>
        <v>0</v>
      </c>
      <c r="K37" s="10"/>
      <c r="L37" s="12"/>
    </row>
    <row r="38" spans="1:12" ht="30" customHeight="1" thickBot="1">
      <c r="A38" s="83" t="s">
        <v>79</v>
      </c>
      <c r="B38" s="84" t="s">
        <v>115</v>
      </c>
      <c r="C38" s="85" t="s">
        <v>116</v>
      </c>
      <c r="D38" s="86">
        <v>100000</v>
      </c>
      <c r="E38" s="131" t="s">
        <v>136</v>
      </c>
      <c r="F38" s="131" t="s">
        <v>136</v>
      </c>
      <c r="G38" s="131" t="s">
        <v>136</v>
      </c>
      <c r="H38" s="86">
        <f t="shared" si="8"/>
        <v>100000</v>
      </c>
      <c r="I38" s="87">
        <f t="shared" si="10"/>
        <v>0</v>
      </c>
      <c r="K38" s="10"/>
      <c r="L38" s="12"/>
    </row>
    <row r="39" spans="1:12" ht="18.5">
      <c r="A39" s="88" t="s">
        <v>80</v>
      </c>
      <c r="B39" s="40" t="s">
        <v>10</v>
      </c>
      <c r="C39" s="89" t="s">
        <v>114</v>
      </c>
      <c r="D39" s="59">
        <f>+D32+D31+D30+D28+D25+D23+D20+D13+D12+D11+D33</f>
        <v>3152210</v>
      </c>
      <c r="E39" s="59">
        <f>+E32+E31+E30+E28+E25+E23+E20+E13+E12+E11+E33</f>
        <v>0</v>
      </c>
      <c r="F39" s="59">
        <f>+F32+F31+F30+F28+F25+F23+F20+F13+F12+F11+F33</f>
        <v>0</v>
      </c>
      <c r="G39" s="59">
        <f>+G32+G31+G30+G28+G25+G23+G20+G13+G12+G11+G33</f>
        <v>212116</v>
      </c>
      <c r="H39" s="59">
        <f>SUM(D39:G39)</f>
        <v>3364326</v>
      </c>
      <c r="I39" s="59">
        <f t="shared" si="10"/>
        <v>212116</v>
      </c>
      <c r="K39" s="10"/>
      <c r="L39" s="12"/>
    </row>
    <row r="40" spans="1:12" s="2" customFormat="1" ht="18.5">
      <c r="A40" s="88" t="s">
        <v>80</v>
      </c>
      <c r="B40" s="40" t="s">
        <v>9</v>
      </c>
      <c r="C40" s="89" t="s">
        <v>114</v>
      </c>
      <c r="D40" s="59">
        <f>+D26+D21+D14+D15+D22+D27+D38+D18</f>
        <v>1421721</v>
      </c>
      <c r="E40" s="59">
        <f>+E26+E21+E14+E15+E22+E27+E38</f>
        <v>0</v>
      </c>
      <c r="F40" s="59">
        <f>+F26+F21+F14+F15+F22+F27+F38</f>
        <v>0</v>
      </c>
      <c r="G40" s="59">
        <f>+G26+G21+G14+G15+G22+G27+G38</f>
        <v>0</v>
      </c>
      <c r="H40" s="59">
        <f>SUM(D40:G40)</f>
        <v>1421721</v>
      </c>
      <c r="I40" s="90">
        <f t="shared" si="10"/>
        <v>0</v>
      </c>
      <c r="K40" s="10"/>
      <c r="L40" s="12"/>
    </row>
    <row r="41" spans="1:9" ht="31">
      <c r="A41" s="88" t="s">
        <v>80</v>
      </c>
      <c r="B41" s="91" t="s">
        <v>52</v>
      </c>
      <c r="C41" s="89" t="s">
        <v>114</v>
      </c>
      <c r="D41" s="59">
        <f>+D16</f>
        <v>9518</v>
      </c>
      <c r="E41" s="127" t="str">
        <f aca="true" t="shared" si="11" ref="E41:G42">+E16</f>
        <v>Blank</v>
      </c>
      <c r="F41" s="127">
        <f t="shared" si="11"/>
        <v>0</v>
      </c>
      <c r="G41" s="127" t="str">
        <f t="shared" si="11"/>
        <v>Blank</v>
      </c>
      <c r="H41" s="59">
        <f t="shared" si="8"/>
        <v>9518</v>
      </c>
      <c r="I41" s="90">
        <f t="shared" si="10"/>
        <v>0</v>
      </c>
    </row>
    <row r="42" spans="1:9" ht="31">
      <c r="A42" s="88" t="s">
        <v>80</v>
      </c>
      <c r="B42" s="92" t="s">
        <v>51</v>
      </c>
      <c r="C42" s="89" t="s">
        <v>114</v>
      </c>
      <c r="D42" s="59">
        <f>+D17</f>
        <v>15852</v>
      </c>
      <c r="E42" s="127" t="str">
        <f t="shared" si="11"/>
        <v>Blank</v>
      </c>
      <c r="F42" s="127">
        <f t="shared" si="11"/>
        <v>0</v>
      </c>
      <c r="G42" s="59">
        <f t="shared" si="11"/>
        <v>14490</v>
      </c>
      <c r="H42" s="59">
        <f t="shared" si="8"/>
        <v>30342</v>
      </c>
      <c r="I42" s="90">
        <f t="shared" si="10"/>
        <v>14490</v>
      </c>
    </row>
    <row r="43" spans="1:9" ht="19" thickBot="1">
      <c r="A43" s="93" t="s">
        <v>112</v>
      </c>
      <c r="B43" s="94" t="s">
        <v>81</v>
      </c>
      <c r="C43" s="95" t="s">
        <v>114</v>
      </c>
      <c r="D43" s="96">
        <f aca="true" t="shared" si="12" ref="D43:I43">SUM(D39:D42)</f>
        <v>4599301</v>
      </c>
      <c r="E43" s="96">
        <f t="shared" si="12"/>
        <v>0</v>
      </c>
      <c r="F43" s="96">
        <f t="shared" si="12"/>
        <v>0</v>
      </c>
      <c r="G43" s="96">
        <f t="shared" si="12"/>
        <v>226606</v>
      </c>
      <c r="H43" s="96">
        <f t="shared" si="12"/>
        <v>4825907</v>
      </c>
      <c r="I43" s="97">
        <f t="shared" si="12"/>
        <v>226606</v>
      </c>
    </row>
    <row r="44" spans="1:9" ht="16" thickTop="1">
      <c r="A44" s="98" t="s">
        <v>34</v>
      </c>
      <c r="B44" s="34"/>
      <c r="C44" s="34"/>
      <c r="D44" s="99"/>
      <c r="E44" s="99"/>
      <c r="F44" s="99"/>
      <c r="G44" s="99"/>
      <c r="H44" s="99"/>
      <c r="I44" s="100"/>
    </row>
    <row r="45" spans="1:9" ht="15">
      <c r="A45" s="35"/>
      <c r="B45" s="34"/>
      <c r="C45" s="34"/>
      <c r="D45" s="99"/>
      <c r="E45" s="99"/>
      <c r="F45" s="99"/>
      <c r="G45" s="101"/>
      <c r="H45" s="99"/>
      <c r="I45" s="102"/>
    </row>
    <row r="46" spans="1:9" ht="15">
      <c r="A46" s="103" t="s">
        <v>106</v>
      </c>
      <c r="B46" s="34"/>
      <c r="C46" s="34"/>
      <c r="D46" s="34"/>
      <c r="E46" s="34"/>
      <c r="F46" s="34"/>
      <c r="G46" s="104"/>
      <c r="H46" s="105">
        <v>41504</v>
      </c>
      <c r="I46" s="106"/>
    </row>
    <row r="47" spans="1:9" ht="15">
      <c r="A47" s="35"/>
      <c r="B47" s="34"/>
      <c r="C47" s="34"/>
      <c r="D47" s="34"/>
      <c r="E47" s="34"/>
      <c r="F47" s="34"/>
      <c r="G47" s="107"/>
      <c r="H47" s="34"/>
      <c r="I47" s="106"/>
    </row>
    <row r="48" spans="1:9" ht="15">
      <c r="A48" s="35" t="s">
        <v>105</v>
      </c>
      <c r="B48" s="34"/>
      <c r="C48" s="34"/>
      <c r="D48" s="34"/>
      <c r="E48" s="34"/>
      <c r="F48" s="56"/>
      <c r="G48" s="104"/>
      <c r="H48" s="105">
        <f>ROUND((D11+D20+D25+E11+E20+E25)*(5/85),0)</f>
        <v>126448</v>
      </c>
      <c r="I48" s="106"/>
    </row>
    <row r="49" spans="1:9" ht="16" thickBot="1">
      <c r="A49" s="108"/>
      <c r="B49" s="109"/>
      <c r="C49" s="110"/>
      <c r="D49" s="110"/>
      <c r="E49" s="110"/>
      <c r="F49" s="110"/>
      <c r="G49" s="110"/>
      <c r="H49" s="110"/>
      <c r="I49" s="111"/>
    </row>
    <row r="50" spans="1:9" ht="16" thickTop="1">
      <c r="A50" s="112" t="s">
        <v>36</v>
      </c>
      <c r="B50" s="113" t="s">
        <v>37</v>
      </c>
      <c r="C50" s="113" t="s">
        <v>7</v>
      </c>
      <c r="D50" s="114" t="s">
        <v>38</v>
      </c>
      <c r="E50" s="114"/>
      <c r="F50" s="114"/>
      <c r="G50" s="34"/>
      <c r="H50" s="34"/>
      <c r="I50" s="106"/>
    </row>
    <row r="51" spans="1:9" ht="15">
      <c r="A51" s="115">
        <v>93.041</v>
      </c>
      <c r="B51" s="44">
        <v>2022</v>
      </c>
      <c r="C51" s="44" t="s">
        <v>120</v>
      </c>
      <c r="D51" s="116" t="s">
        <v>83</v>
      </c>
      <c r="E51" s="116"/>
      <c r="F51" s="116"/>
      <c r="G51" s="116"/>
      <c r="H51" s="34"/>
      <c r="I51" s="106"/>
    </row>
    <row r="52" spans="1:9" ht="15">
      <c r="A52" s="115">
        <v>93.042</v>
      </c>
      <c r="B52" s="44">
        <v>2022</v>
      </c>
      <c r="C52" s="44" t="s">
        <v>121</v>
      </c>
      <c r="D52" s="116" t="s">
        <v>82</v>
      </c>
      <c r="E52" s="116"/>
      <c r="F52" s="116"/>
      <c r="G52" s="116"/>
      <c r="H52" s="34"/>
      <c r="I52" s="106"/>
    </row>
    <row r="53" spans="1:9" ht="15">
      <c r="A53" s="115">
        <v>93.043</v>
      </c>
      <c r="B53" s="44">
        <v>2022</v>
      </c>
      <c r="C53" s="44" t="s">
        <v>122</v>
      </c>
      <c r="D53" s="116" t="s">
        <v>87</v>
      </c>
      <c r="E53" s="116"/>
      <c r="F53" s="116"/>
      <c r="G53" s="116"/>
      <c r="H53" s="34"/>
      <c r="I53" s="106"/>
    </row>
    <row r="54" spans="1:9" ht="15">
      <c r="A54" s="115">
        <v>93.044</v>
      </c>
      <c r="B54" s="44">
        <v>2022</v>
      </c>
      <c r="C54" s="44" t="s">
        <v>123</v>
      </c>
      <c r="D54" s="34" t="s">
        <v>88</v>
      </c>
      <c r="E54" s="34"/>
      <c r="F54" s="34"/>
      <c r="G54" s="34"/>
      <c r="H54" s="34"/>
      <c r="I54" s="106"/>
    </row>
    <row r="55" spans="1:9" ht="15">
      <c r="A55" s="115">
        <v>93.045</v>
      </c>
      <c r="B55" s="44">
        <v>2022</v>
      </c>
      <c r="C55" s="44" t="s">
        <v>124</v>
      </c>
      <c r="D55" s="116" t="s">
        <v>84</v>
      </c>
      <c r="E55" s="116"/>
      <c r="F55" s="116"/>
      <c r="G55" s="116"/>
      <c r="H55" s="34"/>
      <c r="I55" s="106"/>
    </row>
    <row r="56" spans="1:9" ht="15">
      <c r="A56" s="115">
        <v>93.045</v>
      </c>
      <c r="B56" s="44">
        <v>2022</v>
      </c>
      <c r="C56" s="44" t="s">
        <v>125</v>
      </c>
      <c r="D56" s="116" t="s">
        <v>86</v>
      </c>
      <c r="E56" s="116"/>
      <c r="F56" s="116"/>
      <c r="G56" s="116"/>
      <c r="H56" s="34"/>
      <c r="I56" s="106"/>
    </row>
    <row r="57" spans="1:9" ht="15">
      <c r="A57" s="115">
        <v>93.052</v>
      </c>
      <c r="B57" s="44">
        <v>2022</v>
      </c>
      <c r="C57" s="44" t="s">
        <v>126</v>
      </c>
      <c r="D57" s="116" t="s">
        <v>85</v>
      </c>
      <c r="E57" s="116"/>
      <c r="F57" s="116"/>
      <c r="G57" s="116"/>
      <c r="H57" s="34"/>
      <c r="I57" s="106"/>
    </row>
    <row r="58" spans="1:9" ht="16" thickBot="1">
      <c r="A58" s="117">
        <v>93.053</v>
      </c>
      <c r="B58" s="118">
        <v>2022</v>
      </c>
      <c r="C58" s="118" t="s">
        <v>127</v>
      </c>
      <c r="D58" s="119" t="s">
        <v>113</v>
      </c>
      <c r="E58" s="119"/>
      <c r="F58" s="119"/>
      <c r="G58" s="119"/>
      <c r="H58" s="120"/>
      <c r="I58" s="121"/>
    </row>
    <row r="59" spans="1:9" ht="15">
      <c r="A59" s="113"/>
      <c r="B59" s="113"/>
      <c r="C59" s="113"/>
      <c r="D59" s="113"/>
      <c r="E59" s="114"/>
      <c r="F59" s="114"/>
      <c r="G59" s="34"/>
      <c r="H59" s="34"/>
      <c r="I59" s="34"/>
    </row>
    <row r="60" spans="1:9" ht="15">
      <c r="A60" s="34" t="s">
        <v>128</v>
      </c>
      <c r="B60" s="122"/>
      <c r="C60" s="122"/>
      <c r="D60" s="122"/>
      <c r="E60" s="34"/>
      <c r="F60" s="34"/>
      <c r="G60" s="34"/>
      <c r="H60" s="34"/>
      <c r="I60" s="34"/>
    </row>
    <row r="61" spans="1:9" ht="15">
      <c r="A61" s="34" t="s">
        <v>137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 t="s">
        <v>138</v>
      </c>
      <c r="B62" s="34"/>
      <c r="C62" s="34"/>
      <c r="D62" s="34"/>
      <c r="E62" s="34"/>
      <c r="F62" s="34"/>
      <c r="G62" s="34"/>
      <c r="H62" s="34"/>
      <c r="I62" s="34"/>
    </row>
    <row r="63" ht="15">
      <c r="A63" s="34" t="s">
        <v>172</v>
      </c>
    </row>
    <row r="64" ht="15">
      <c r="A64" s="34" t="s">
        <v>177</v>
      </c>
    </row>
    <row r="65" ht="15">
      <c r="A65" s="34" t="s">
        <v>179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Parker, Grace@CDA</cp:lastModifiedBy>
  <cp:lastPrinted>2022-12-15T23:45:24Z</cp:lastPrinted>
  <dcterms:created xsi:type="dcterms:W3CDTF">1999-03-17T17:44:57Z</dcterms:created>
  <dcterms:modified xsi:type="dcterms:W3CDTF">2022-12-20T20:04:55Z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